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rod.protected.ind\user\User05\JCay\desktop\Round 25 BGA\"/>
    </mc:Choice>
  </mc:AlternateContent>
  <xr:revisionPtr revIDLastSave="0" documentId="8_{F2FBFF77-5E11-4AB6-A916-70C716778D29}" xr6:coauthVersionLast="47" xr6:coauthVersionMax="47" xr10:uidLastSave="{00000000-0000-0000-0000-000000000000}"/>
  <workbookProtection workbookAlgorithmName="SHA-512" workbookHashValue="dDnDMWR6fT+mL8iX6MMwwDpFIwSpQ0eWgp5L59mS21AT5xEwf7ugb1ONzUiKle1MNn0GnzpklT1NgmGI6reVBQ==" workbookSaltValue="y0vxWOwa2+GVVu2mksRVKw==" workbookSpinCount="100000" lockStructure="1"/>
  <bookViews>
    <workbookView xWindow="2595" yWindow="1635" windowWidth="21600" windowHeight="11385" xr2:uid="{00000000-000D-0000-FFFF-FFFF00000000}"/>
  </bookViews>
  <sheets>
    <sheet name="Project Overview " sheetId="3" r:id="rId1"/>
    <sheet name="RP 1" sheetId="1" r:id="rId2"/>
    <sheet name="RP 2" sheetId="14" r:id="rId3"/>
    <sheet name="RP 3" sheetId="15" r:id="rId4"/>
    <sheet name="RP 4" sheetId="16" r:id="rId5"/>
    <sheet name="RP 5" sheetId="17" r:id="rId6"/>
    <sheet name="Additional Information" sheetId="8" r:id="rId7"/>
    <sheet name="Benefit Cost Calculator" sheetId="2" r:id="rId8"/>
    <sheet name="Summary" sheetId="1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8" l="1"/>
  <c r="L34" i="18"/>
  <c r="L33" i="18"/>
  <c r="L32" i="18"/>
  <c r="L31" i="18"/>
  <c r="L30" i="18"/>
  <c r="L27" i="18"/>
  <c r="L26" i="18"/>
  <c r="L25" i="18"/>
  <c r="L24" i="18"/>
  <c r="L23" i="18"/>
  <c r="L20" i="18"/>
  <c r="L19" i="18"/>
  <c r="L18" i="18"/>
  <c r="L17" i="18"/>
  <c r="L16" i="18"/>
  <c r="L13" i="18"/>
  <c r="L12" i="18"/>
  <c r="L11" i="18"/>
  <c r="L10" i="18"/>
  <c r="L9" i="18"/>
  <c r="K34" i="18"/>
  <c r="K33" i="18"/>
  <c r="K32" i="18"/>
  <c r="K31" i="18"/>
  <c r="K30" i="18"/>
  <c r="K27" i="18"/>
  <c r="K26" i="18"/>
  <c r="K25" i="18"/>
  <c r="K24" i="18"/>
  <c r="K23" i="18"/>
  <c r="K20" i="18"/>
  <c r="K19" i="18"/>
  <c r="K18" i="18"/>
  <c r="K17" i="18"/>
  <c r="K16" i="18"/>
  <c r="K13" i="18"/>
  <c r="K12" i="18"/>
  <c r="K11" i="18"/>
  <c r="K10" i="18"/>
  <c r="K9" i="18"/>
  <c r="J34" i="18"/>
  <c r="J33" i="18"/>
  <c r="J32" i="18"/>
  <c r="J31" i="18"/>
  <c r="J30" i="18"/>
  <c r="J27" i="18"/>
  <c r="J26" i="18"/>
  <c r="J25" i="18"/>
  <c r="J24" i="18"/>
  <c r="J23" i="18"/>
  <c r="J20" i="18"/>
  <c r="J19" i="18"/>
  <c r="J18" i="18"/>
  <c r="J17" i="18"/>
  <c r="J16" i="18"/>
  <c r="J13" i="18"/>
  <c r="J12" i="18"/>
  <c r="J11" i="18"/>
  <c r="J10" i="18"/>
  <c r="J9" i="18"/>
  <c r="H34" i="18"/>
  <c r="H33" i="18"/>
  <c r="H32" i="18"/>
  <c r="H31" i="18"/>
  <c r="H30" i="18"/>
  <c r="H27" i="18"/>
  <c r="H26" i="18"/>
  <c r="H25" i="18"/>
  <c r="H24" i="18"/>
  <c r="H23" i="18"/>
  <c r="H20" i="18"/>
  <c r="H19" i="18"/>
  <c r="H18" i="18"/>
  <c r="H17" i="18"/>
  <c r="H16" i="18"/>
  <c r="G34" i="18"/>
  <c r="G32" i="18"/>
  <c r="G33" i="18"/>
  <c r="G31" i="18"/>
  <c r="G30" i="18"/>
  <c r="G27" i="18"/>
  <c r="G26" i="18"/>
  <c r="G25" i="18"/>
  <c r="G24" i="18"/>
  <c r="G23" i="18"/>
  <c r="G20" i="18"/>
  <c r="G19" i="18"/>
  <c r="G18" i="18"/>
  <c r="G17" i="18"/>
  <c r="G16" i="18"/>
  <c r="H13" i="18"/>
  <c r="H12" i="18"/>
  <c r="H11" i="18"/>
  <c r="H10" i="18"/>
  <c r="H9" i="18"/>
  <c r="G13" i="18"/>
  <c r="G12" i="18"/>
  <c r="G11" i="18"/>
  <c r="G10" i="18"/>
  <c r="G9" i="18"/>
  <c r="F12" i="18"/>
  <c r="F11" i="18"/>
  <c r="F10" i="18"/>
  <c r="F2" i="18"/>
  <c r="F34" i="18"/>
  <c r="F33" i="18"/>
  <c r="F32" i="18"/>
  <c r="F31" i="18"/>
  <c r="F30" i="18"/>
  <c r="F27" i="18"/>
  <c r="F26" i="18"/>
  <c r="F25" i="18"/>
  <c r="F24" i="18"/>
  <c r="F23" i="18"/>
  <c r="F20" i="18"/>
  <c r="F19" i="18"/>
  <c r="F18" i="18"/>
  <c r="F17" i="18"/>
  <c r="F16" i="18"/>
  <c r="F9" i="18"/>
  <c r="E428" i="17"/>
  <c r="D426" i="17"/>
  <c r="B426" i="17"/>
  <c r="T408" i="17"/>
  <c r="S408" i="17"/>
  <c r="D396" i="17"/>
  <c r="B396" i="17"/>
  <c r="T377" i="17"/>
  <c r="S377" i="17"/>
  <c r="D366" i="17"/>
  <c r="B366" i="17"/>
  <c r="T346" i="17"/>
  <c r="S346" i="17"/>
  <c r="D336" i="17"/>
  <c r="B336" i="17"/>
  <c r="T315" i="17"/>
  <c r="S315" i="17"/>
  <c r="D306" i="17"/>
  <c r="B306" i="17"/>
  <c r="T284" i="17"/>
  <c r="S284" i="17"/>
  <c r="F306" i="17" s="1"/>
  <c r="D276" i="17"/>
  <c r="B276" i="17"/>
  <c r="D271" i="17"/>
  <c r="B271" i="17"/>
  <c r="T249" i="17"/>
  <c r="S249" i="17"/>
  <c r="D241" i="17"/>
  <c r="B241" i="17"/>
  <c r="T219" i="17"/>
  <c r="S219" i="17"/>
  <c r="D211" i="17"/>
  <c r="B211" i="17"/>
  <c r="T189" i="17"/>
  <c r="S189" i="17"/>
  <c r="D181" i="17"/>
  <c r="B181" i="17"/>
  <c r="T159" i="17"/>
  <c r="S159" i="17"/>
  <c r="D151" i="17"/>
  <c r="B151" i="17"/>
  <c r="T129" i="17"/>
  <c r="S129" i="17"/>
  <c r="D121" i="17"/>
  <c r="B121" i="17"/>
  <c r="D426" i="16"/>
  <c r="B426" i="16"/>
  <c r="T408" i="16"/>
  <c r="S408" i="16"/>
  <c r="D396" i="16"/>
  <c r="B396" i="16"/>
  <c r="T377" i="16"/>
  <c r="S377" i="16"/>
  <c r="D366" i="16"/>
  <c r="B366" i="16"/>
  <c r="T346" i="16"/>
  <c r="S346" i="16"/>
  <c r="D336" i="16"/>
  <c r="B336" i="16"/>
  <c r="T315" i="16"/>
  <c r="S315" i="16"/>
  <c r="D306" i="16"/>
  <c r="B306" i="16"/>
  <c r="T284" i="16"/>
  <c r="S284" i="16"/>
  <c r="B276" i="16"/>
  <c r="D271" i="16"/>
  <c r="B271" i="16"/>
  <c r="T249" i="16"/>
  <c r="S249" i="16"/>
  <c r="D241" i="16"/>
  <c r="B241" i="16"/>
  <c r="T219" i="16"/>
  <c r="S219" i="16"/>
  <c r="D211" i="16"/>
  <c r="B211" i="16"/>
  <c r="T189" i="16"/>
  <c r="S189" i="16"/>
  <c r="D181" i="16"/>
  <c r="B181" i="16"/>
  <c r="T159" i="16"/>
  <c r="S159" i="16"/>
  <c r="D151" i="16"/>
  <c r="B151" i="16"/>
  <c r="T129" i="16"/>
  <c r="S129" i="16"/>
  <c r="B121" i="16"/>
  <c r="E428" i="15"/>
  <c r="D426" i="15"/>
  <c r="B426" i="15"/>
  <c r="T408" i="15"/>
  <c r="S408" i="15"/>
  <c r="D396" i="15"/>
  <c r="B396" i="15"/>
  <c r="T377" i="15"/>
  <c r="S377" i="15"/>
  <c r="D366" i="15"/>
  <c r="B366" i="15"/>
  <c r="T346" i="15"/>
  <c r="S346" i="15"/>
  <c r="D336" i="15"/>
  <c r="B336" i="15"/>
  <c r="T315" i="15"/>
  <c r="S315" i="15"/>
  <c r="D306" i="15"/>
  <c r="B306" i="15"/>
  <c r="T284" i="15"/>
  <c r="S284" i="15"/>
  <c r="D276" i="15"/>
  <c r="B276" i="15"/>
  <c r="D271" i="15"/>
  <c r="B271" i="15"/>
  <c r="T249" i="15"/>
  <c r="S249" i="15"/>
  <c r="F271" i="15" s="1"/>
  <c r="D241" i="15"/>
  <c r="B241" i="15"/>
  <c r="T219" i="15"/>
  <c r="S219" i="15"/>
  <c r="D211" i="15"/>
  <c r="B211" i="15"/>
  <c r="T189" i="15"/>
  <c r="S189" i="15"/>
  <c r="D181" i="15"/>
  <c r="B181" i="15"/>
  <c r="T159" i="15"/>
  <c r="S159" i="15"/>
  <c r="D151" i="15"/>
  <c r="B151" i="15"/>
  <c r="T129" i="15"/>
  <c r="S129" i="15"/>
  <c r="F151" i="15" s="1"/>
  <c r="D121" i="15"/>
  <c r="B121" i="15"/>
  <c r="E428" i="14"/>
  <c r="D426" i="14"/>
  <c r="B426" i="14"/>
  <c r="T408" i="14"/>
  <c r="S408" i="14"/>
  <c r="D396" i="14"/>
  <c r="B396" i="14"/>
  <c r="T377" i="14"/>
  <c r="S377" i="14"/>
  <c r="F396" i="14" s="1"/>
  <c r="D366" i="14"/>
  <c r="B366" i="14"/>
  <c r="T346" i="14"/>
  <c r="S346" i="14"/>
  <c r="F366" i="14" s="1"/>
  <c r="D336" i="14"/>
  <c r="B336" i="14"/>
  <c r="T315" i="14"/>
  <c r="S315" i="14"/>
  <c r="D306" i="14"/>
  <c r="B306" i="14"/>
  <c r="T284" i="14"/>
  <c r="S284" i="14"/>
  <c r="D276" i="14"/>
  <c r="B276" i="14"/>
  <c r="D271" i="14"/>
  <c r="B271" i="14"/>
  <c r="T249" i="14"/>
  <c r="S249" i="14"/>
  <c r="D241" i="14"/>
  <c r="B241" i="14"/>
  <c r="T219" i="14"/>
  <c r="S219" i="14"/>
  <c r="D211" i="14"/>
  <c r="B211" i="14"/>
  <c r="T189" i="14"/>
  <c r="S189" i="14"/>
  <c r="D181" i="14"/>
  <c r="B181" i="14"/>
  <c r="T159" i="14"/>
  <c r="S159" i="14"/>
  <c r="D151" i="14"/>
  <c r="B151" i="14"/>
  <c r="B274" i="14" s="1"/>
  <c r="T129" i="14"/>
  <c r="S129" i="14"/>
  <c r="D121" i="14"/>
  <c r="B121" i="14"/>
  <c r="F181" i="15" l="1"/>
  <c r="F241" i="15"/>
  <c r="F271" i="14"/>
  <c r="F181" i="14"/>
  <c r="F241" i="14"/>
  <c r="F271" i="17"/>
  <c r="F151" i="17"/>
  <c r="F241" i="17"/>
  <c r="F181" i="17"/>
  <c r="B274" i="17"/>
  <c r="D274" i="17"/>
  <c r="F211" i="17"/>
  <c r="F271" i="16"/>
  <c r="B274" i="15"/>
  <c r="D274" i="15"/>
  <c r="F211" i="15"/>
  <c r="F396" i="15"/>
  <c r="F306" i="15"/>
  <c r="F426" i="15"/>
  <c r="F211" i="14"/>
  <c r="F151" i="14"/>
  <c r="F274" i="14" s="1"/>
  <c r="F20" i="2" s="1"/>
  <c r="F306" i="14"/>
  <c r="F426" i="17"/>
  <c r="F396" i="17"/>
  <c r="F366" i="17"/>
  <c r="F336" i="17"/>
  <c r="C61" i="2" s="1"/>
  <c r="F336" i="15"/>
  <c r="F366" i="15"/>
  <c r="F426" i="14"/>
  <c r="F336" i="14"/>
  <c r="F274" i="17"/>
  <c r="F56" i="2" s="1"/>
  <c r="D274" i="16"/>
  <c r="F306" i="16"/>
  <c r="F366" i="16"/>
  <c r="F426" i="16"/>
  <c r="B274" i="16"/>
  <c r="F336" i="16"/>
  <c r="F396" i="16"/>
  <c r="F181" i="16"/>
  <c r="F241" i="16"/>
  <c r="F151" i="16"/>
  <c r="F211" i="16"/>
  <c r="D274" i="14"/>
  <c r="F274" i="15" l="1"/>
  <c r="F32" i="2" s="1"/>
  <c r="C37" i="2"/>
  <c r="J21" i="18" s="1"/>
  <c r="C49" i="2"/>
  <c r="C25" i="2"/>
  <c r="J14" i="18" s="1"/>
  <c r="F274" i="16"/>
  <c r="F44" i="2" s="1"/>
  <c r="D34" i="18"/>
  <c r="D33" i="18"/>
  <c r="D32" i="18"/>
  <c r="D31" i="18"/>
  <c r="D30" i="18"/>
  <c r="A30" i="18"/>
  <c r="D27" i="18"/>
  <c r="D26" i="18"/>
  <c r="D25" i="18"/>
  <c r="D24" i="18"/>
  <c r="D23" i="18"/>
  <c r="A23" i="18"/>
  <c r="D20" i="18"/>
  <c r="D19" i="18"/>
  <c r="D18" i="18"/>
  <c r="D17" i="18"/>
  <c r="D16" i="18"/>
  <c r="A16" i="18"/>
  <c r="D13" i="18"/>
  <c r="D12" i="18"/>
  <c r="D11" i="18"/>
  <c r="D10" i="18"/>
  <c r="D9" i="18"/>
  <c r="A9" i="18"/>
  <c r="L6" i="18"/>
  <c r="J6" i="18"/>
  <c r="K6" i="18"/>
  <c r="H6" i="18"/>
  <c r="F6" i="18"/>
  <c r="G6" i="18"/>
  <c r="D6" i="18"/>
  <c r="L5" i="18"/>
  <c r="J5" i="18"/>
  <c r="K5" i="18"/>
  <c r="H5" i="18"/>
  <c r="F5" i="18"/>
  <c r="G5" i="18"/>
  <c r="D5" i="18"/>
  <c r="L4" i="18"/>
  <c r="J4" i="18"/>
  <c r="K4" i="18"/>
  <c r="H4" i="18"/>
  <c r="F4" i="18"/>
  <c r="G4" i="18"/>
  <c r="D4" i="18"/>
  <c r="L3" i="18"/>
  <c r="J3" i="18"/>
  <c r="K3" i="18"/>
  <c r="H3" i="18"/>
  <c r="F3" i="18"/>
  <c r="G3" i="18"/>
  <c r="D3" i="18"/>
  <c r="L2" i="18"/>
  <c r="J2" i="18"/>
  <c r="K2" i="18"/>
  <c r="H2" i="18"/>
  <c r="G2" i="18"/>
  <c r="D2" i="18"/>
  <c r="A2" i="18"/>
  <c r="D151" i="1" l="1"/>
  <c r="D2" i="17" l="1"/>
  <c r="D2" i="16"/>
  <c r="D2" i="15"/>
  <c r="D2" i="14"/>
  <c r="B49" i="17"/>
  <c r="B12" i="17"/>
  <c r="G10" i="17"/>
  <c r="C56" i="2" s="1"/>
  <c r="D35" i="18" s="1"/>
  <c r="F10" i="17"/>
  <c r="B4" i="17"/>
  <c r="B49" i="16"/>
  <c r="B12" i="16"/>
  <c r="G10" i="16"/>
  <c r="C44" i="2" s="1"/>
  <c r="D28" i="18" s="1"/>
  <c r="F10" i="16"/>
  <c r="B4" i="16"/>
  <c r="B49" i="15"/>
  <c r="B12" i="15"/>
  <c r="G10" i="15"/>
  <c r="C32" i="2" s="1"/>
  <c r="D21" i="18" s="1"/>
  <c r="F10" i="15"/>
  <c r="B4" i="15"/>
  <c r="B49" i="14"/>
  <c r="B12" i="14"/>
  <c r="G10" i="14"/>
  <c r="C20" i="2" s="1"/>
  <c r="D14" i="18" s="1"/>
  <c r="F10" i="14"/>
  <c r="B4" i="14"/>
  <c r="B4" i="1"/>
  <c r="E428" i="16" l="1"/>
  <c r="D121" i="16"/>
  <c r="D276" i="16"/>
  <c r="D40" i="2"/>
  <c r="D28" i="2"/>
  <c r="D52" i="2"/>
  <c r="D16" i="2"/>
  <c r="D4" i="16"/>
  <c r="D49" i="16"/>
  <c r="D49" i="15"/>
  <c r="D12" i="15"/>
  <c r="D4" i="15"/>
  <c r="D12" i="17"/>
  <c r="D4" i="17"/>
  <c r="D49" i="17"/>
  <c r="D12" i="16"/>
  <c r="D12" i="14"/>
  <c r="D4" i="14"/>
  <c r="D49" i="14"/>
  <c r="S129" i="1"/>
  <c r="B151" i="1"/>
  <c r="J35" i="18" l="1"/>
  <c r="G35" i="18"/>
  <c r="J28" i="18"/>
  <c r="G28" i="18"/>
  <c r="G21" i="18"/>
  <c r="G14" i="18"/>
  <c r="I18" i="2"/>
  <c r="B306" i="1"/>
  <c r="D306" i="1"/>
  <c r="C18" i="2" l="1"/>
  <c r="F18" i="2"/>
  <c r="D426" i="1" l="1"/>
  <c r="B426" i="1"/>
  <c r="T408" i="1"/>
  <c r="S408" i="1"/>
  <c r="D396" i="1"/>
  <c r="B396" i="1"/>
  <c r="T377" i="1"/>
  <c r="S377" i="1"/>
  <c r="D366" i="1"/>
  <c r="B366" i="1"/>
  <c r="T346" i="1"/>
  <c r="S346" i="1"/>
  <c r="D336" i="1"/>
  <c r="B336" i="1"/>
  <c r="T315" i="1"/>
  <c r="S315" i="1"/>
  <c r="S284" i="1"/>
  <c r="F366" i="1" l="1"/>
  <c r="F426" i="1"/>
  <c r="F336" i="1"/>
  <c r="F396" i="1"/>
  <c r="B276" i="1" l="1"/>
  <c r="B121" i="1"/>
  <c r="B49" i="1"/>
  <c r="B12" i="1"/>
  <c r="F30" i="2"/>
  <c r="N37" i="3"/>
  <c r="K37" i="3"/>
  <c r="H37" i="3"/>
  <c r="E37" i="3"/>
  <c r="B37" i="3"/>
  <c r="N30" i="3"/>
  <c r="K30" i="3"/>
  <c r="H30" i="3"/>
  <c r="E30" i="3"/>
  <c r="B30" i="3"/>
  <c r="N23" i="3"/>
  <c r="K23" i="3"/>
  <c r="H23" i="3"/>
  <c r="E23" i="3"/>
  <c r="B23" i="3"/>
  <c r="N16" i="3"/>
  <c r="K16" i="3"/>
  <c r="H16" i="3"/>
  <c r="E16" i="3"/>
  <c r="B16" i="3"/>
  <c r="D2" i="1"/>
  <c r="E428" i="1" s="1"/>
  <c r="N9" i="3"/>
  <c r="K9" i="3"/>
  <c r="H9" i="3"/>
  <c r="E9" i="3"/>
  <c r="B9" i="3"/>
  <c r="D4" i="2" l="1"/>
  <c r="C6" i="2" s="1"/>
  <c r="D276" i="1"/>
  <c r="D12" i="1"/>
  <c r="D121" i="1"/>
  <c r="D4" i="1"/>
  <c r="D49" i="1"/>
  <c r="I32" i="2"/>
  <c r="F37" i="2" s="1"/>
  <c r="I37" i="2" s="1"/>
  <c r="L21" i="18" s="1"/>
  <c r="I20" i="2"/>
  <c r="F25" i="2" s="1"/>
  <c r="I25" i="2" s="1"/>
  <c r="L14" i="18" s="1"/>
  <c r="F42" i="2"/>
  <c r="I42" i="2"/>
  <c r="I54" i="2"/>
  <c r="C59" i="2"/>
  <c r="I44" i="2"/>
  <c r="F59" i="2"/>
  <c r="C54" i="2"/>
  <c r="I59" i="2"/>
  <c r="F54" i="2"/>
  <c r="C47" i="2"/>
  <c r="F47" i="2"/>
  <c r="C42" i="2"/>
  <c r="I47" i="2"/>
  <c r="I30" i="2"/>
  <c r="C30" i="2"/>
  <c r="I35" i="2"/>
  <c r="C35" i="2"/>
  <c r="F35" i="2"/>
  <c r="C23" i="2"/>
  <c r="F23" i="2"/>
  <c r="I23" i="2"/>
  <c r="F49" i="2" l="1"/>
  <c r="I49" i="2" s="1"/>
  <c r="L28" i="18" s="1"/>
  <c r="I56" i="2"/>
  <c r="F61" i="2" l="1"/>
  <c r="I61" i="2" s="1"/>
  <c r="L35" i="18" s="1"/>
  <c r="T284" i="1" l="1"/>
  <c r="F306" i="1" s="1"/>
  <c r="C13" i="2" s="1"/>
  <c r="T249" i="1"/>
  <c r="S249" i="1"/>
  <c r="T219" i="1"/>
  <c r="S219" i="1"/>
  <c r="T189" i="1"/>
  <c r="S189" i="1"/>
  <c r="T159" i="1"/>
  <c r="S159" i="1"/>
  <c r="T129" i="1"/>
  <c r="F151" i="1" s="1"/>
  <c r="D271" i="1"/>
  <c r="B271" i="1"/>
  <c r="D241" i="1"/>
  <c r="B241" i="1"/>
  <c r="D181" i="1"/>
  <c r="B181" i="1"/>
  <c r="B274" i="1" s="1"/>
  <c r="D211" i="1"/>
  <c r="B211" i="1"/>
  <c r="J7" i="18" l="1"/>
  <c r="D274" i="1"/>
  <c r="C11" i="2"/>
  <c r="F11" i="2"/>
  <c r="I11" i="2"/>
  <c r="I6" i="2"/>
  <c r="F6" i="2"/>
  <c r="F271" i="1"/>
  <c r="F241" i="1"/>
  <c r="F211" i="1"/>
  <c r="F181" i="1"/>
  <c r="F274" i="1" l="1"/>
  <c r="F8" i="2" s="1"/>
  <c r="C68" i="2"/>
  <c r="J37" i="18" s="1"/>
  <c r="G7" i="18" l="1"/>
  <c r="G10" i="1"/>
  <c r="C8" i="2" s="1"/>
  <c r="F10" i="1"/>
  <c r="J10" i="1" l="1"/>
  <c r="J10" i="16"/>
  <c r="J10" i="15"/>
  <c r="J10" i="14"/>
  <c r="J10" i="17"/>
  <c r="K10" i="15"/>
  <c r="K10" i="14"/>
  <c r="K10" i="17"/>
  <c r="K10" i="1"/>
  <c r="K10" i="16"/>
  <c r="D7" i="18"/>
  <c r="I8" i="2" l="1"/>
  <c r="F68" i="2" s="1"/>
  <c r="G37" i="18" s="1"/>
  <c r="I68" i="2" l="1"/>
  <c r="L37" i="18" s="1"/>
  <c r="F13" i="2"/>
  <c r="I13" i="2" l="1"/>
  <c r="L7" i="18" s="1"/>
</calcChain>
</file>

<file path=xl/sharedStrings.xml><?xml version="1.0" encoding="utf-8"?>
<sst xmlns="http://schemas.openxmlformats.org/spreadsheetml/2006/main" count="4490" uniqueCount="226">
  <si>
    <t>Research Program 1</t>
  </si>
  <si>
    <t>End FY 1</t>
  </si>
  <si>
    <t>End FY 2</t>
  </si>
  <si>
    <t>End FY 3</t>
  </si>
  <si>
    <t>End FY 4</t>
  </si>
  <si>
    <t>End FY 5</t>
  </si>
  <si>
    <t>End FY 6</t>
  </si>
  <si>
    <t>End FY 7</t>
  </si>
  <si>
    <t>End FY 8</t>
  </si>
  <si>
    <t>End FY 9</t>
  </si>
  <si>
    <t>End FY 10</t>
  </si>
  <si>
    <t xml:space="preserve">Key Activities </t>
  </si>
  <si>
    <t>Activity 1.01</t>
  </si>
  <si>
    <t>Activity 1.02</t>
  </si>
  <si>
    <t>Activity 1.03</t>
  </si>
  <si>
    <t>Activity 1.04</t>
  </si>
  <si>
    <t>Activity 1.05</t>
  </si>
  <si>
    <t>Output 1.01</t>
  </si>
  <si>
    <t xml:space="preserve">Timeline of Key Milestones </t>
  </si>
  <si>
    <t xml:space="preserve">End FY 1 </t>
  </si>
  <si>
    <t>Usage 1.01</t>
  </si>
  <si>
    <t>This usage relies on the following Outputs</t>
  </si>
  <si>
    <t xml:space="preserve">Provide the rationale for the risk selection. This may include risks associated directly with outputs being produced, the broader risks to the CRC and the associated mitigation strategies. </t>
  </si>
  <si>
    <t>Risk that usage does not occur once outputs are produced</t>
  </si>
  <si>
    <t>Provide the rationale for the risk selection. This may include risks associated directly with usage occurring, the broader risks to the CRC and associated mitigation strategies.</t>
  </si>
  <si>
    <t xml:space="preserve">Timeline of Key Usage Milestones </t>
  </si>
  <si>
    <t>End FY 11</t>
  </si>
  <si>
    <t>End FY 12</t>
  </si>
  <si>
    <t>End FY 13</t>
  </si>
  <si>
    <t>End FY 14</t>
  </si>
  <si>
    <t>End FY 15</t>
  </si>
  <si>
    <t>Estimate of costs associated with usage (including cost for further refinement and application) of output</t>
  </si>
  <si>
    <t xml:space="preserve">Total </t>
  </si>
  <si>
    <t>Total NPV</t>
  </si>
  <si>
    <t>Expected NPV</t>
  </si>
  <si>
    <t>Usage 1.02</t>
  </si>
  <si>
    <t>Usage 1.03</t>
  </si>
  <si>
    <t>Usage 1.04</t>
  </si>
  <si>
    <t>Usage 1.05</t>
  </si>
  <si>
    <t>Impact 1.01</t>
  </si>
  <si>
    <t>Impact 1.02</t>
  </si>
  <si>
    <t>Impact 1.03</t>
  </si>
  <si>
    <t>Impact 1.04</t>
  </si>
  <si>
    <t>Impact 1.05</t>
  </si>
  <si>
    <t>Limited to 500 characters</t>
  </si>
  <si>
    <t xml:space="preserve">Brief Description </t>
  </si>
  <si>
    <t>Limited to 500 characters.</t>
  </si>
  <si>
    <t>Output 1.02</t>
  </si>
  <si>
    <t>Output 1.03</t>
  </si>
  <si>
    <t>Output 1.04</t>
  </si>
  <si>
    <t>Output 1.05</t>
  </si>
  <si>
    <t>Limited to 150 characters.</t>
  </si>
  <si>
    <t>RiskType</t>
  </si>
  <si>
    <t>Riskvalue</t>
  </si>
  <si>
    <t>Very low</t>
  </si>
  <si>
    <t>Low</t>
  </si>
  <si>
    <t>Medium</t>
  </si>
  <si>
    <t>High</t>
  </si>
  <si>
    <t>Very high</t>
  </si>
  <si>
    <t xml:space="preserve">Risk </t>
  </si>
  <si>
    <t>Benefit: Cost ratio Calculation</t>
  </si>
  <si>
    <t>+</t>
  </si>
  <si>
    <t>/</t>
  </si>
  <si>
    <t>=</t>
  </si>
  <si>
    <t>Total for RP1</t>
  </si>
  <si>
    <t>Total NPV for RP1</t>
  </si>
  <si>
    <t>Total Expected NPV for RP1</t>
  </si>
  <si>
    <t>&gt;</t>
  </si>
  <si>
    <t>Key Activities</t>
  </si>
  <si>
    <t>Key Outputs</t>
  </si>
  <si>
    <t>Key Impacts</t>
  </si>
  <si>
    <t>Key Usages</t>
  </si>
  <si>
    <t>Limited to 1000 Characters.</t>
  </si>
  <si>
    <t>Research Program 2</t>
  </si>
  <si>
    <t>Research Program 3</t>
  </si>
  <si>
    <t>Research Program 5</t>
  </si>
  <si>
    <t>Research Program 4</t>
  </si>
  <si>
    <t>Name of proposed CRC</t>
  </si>
  <si>
    <t>Overall Cost: Benefit Ratio</t>
  </si>
  <si>
    <t>Expected benefits associated with all Programs</t>
  </si>
  <si>
    <t>Expected costs associated with all Programs</t>
  </si>
  <si>
    <t>Expected Benefit: Cost ratio of CRC</t>
  </si>
  <si>
    <t xml:space="preserve">Additional Information </t>
  </si>
  <si>
    <t>Limited to 5000 characters.</t>
  </si>
  <si>
    <t>Provide the rationale for the risk selection. This risk is based on the relevant usages occurring. The relationship between usages and how these will enable impact to occur should be explained in detail.</t>
  </si>
  <si>
    <t>Provide the rationale for the risk selection. This may include risks associated directly with impact occurring, the broader risks to the CRC and the associated mitigation strategies.</t>
  </si>
  <si>
    <t>Non monetary impact of Research Program</t>
  </si>
  <si>
    <t>Description of type (express in terms of improved health, social, environmental outcomes), scale and recipients of expected non-monetary impacts associated with usage of outputs. Include description of how conclusions were reached.
If this non monetary impact will involve usage costs not already noted in your submission please discuss them here.</t>
  </si>
  <si>
    <t>Limited to 2000 characters.</t>
  </si>
  <si>
    <t xml:space="preserve">Describe the overall usage of the related outputs. A justification for the estimated usage and associated costs should also be explained. </t>
  </si>
  <si>
    <t>Activity 2.01</t>
  </si>
  <si>
    <t>Activity 2.02</t>
  </si>
  <si>
    <t>Activity 2.03</t>
  </si>
  <si>
    <t>Activity 2.04</t>
  </si>
  <si>
    <t>Activity 2.05</t>
  </si>
  <si>
    <t>Output 2.01</t>
  </si>
  <si>
    <t>Output 2.02</t>
  </si>
  <si>
    <t>Output 2.03</t>
  </si>
  <si>
    <t>Output 2.04</t>
  </si>
  <si>
    <t>Output 2.05</t>
  </si>
  <si>
    <t>Usage 2.01</t>
  </si>
  <si>
    <t>Usage 2.02</t>
  </si>
  <si>
    <t>Usage 2.03</t>
  </si>
  <si>
    <t>Usage 2.04</t>
  </si>
  <si>
    <t>Usage 2.05</t>
  </si>
  <si>
    <t>Impact 2.01</t>
  </si>
  <si>
    <t>Impact 2.02</t>
  </si>
  <si>
    <t>Impact 2.03</t>
  </si>
  <si>
    <t>Impact 2.04</t>
  </si>
  <si>
    <t>Impact 2.05</t>
  </si>
  <si>
    <t xml:space="preserve">This Output Relies on Activities </t>
  </si>
  <si>
    <t>Activity 3.01</t>
  </si>
  <si>
    <t>Activity 3.02</t>
  </si>
  <si>
    <t>Activity 3.03</t>
  </si>
  <si>
    <t>Activity 3.04</t>
  </si>
  <si>
    <t>Activity 3.05</t>
  </si>
  <si>
    <t>Output 3.01</t>
  </si>
  <si>
    <t>Output 3.02</t>
  </si>
  <si>
    <t>Output 3.03</t>
  </si>
  <si>
    <t>Output 3.04</t>
  </si>
  <si>
    <t>Output 3.05</t>
  </si>
  <si>
    <t>Usage 3.01</t>
  </si>
  <si>
    <t>Usage 3.02</t>
  </si>
  <si>
    <t>Usage 3.03</t>
  </si>
  <si>
    <t>Usage 3.04</t>
  </si>
  <si>
    <t>Usage 3.05</t>
  </si>
  <si>
    <t>Impact 3.01</t>
  </si>
  <si>
    <t>Impact 3.02</t>
  </si>
  <si>
    <t>Impact 3.03</t>
  </si>
  <si>
    <t>Impact 3.04</t>
  </si>
  <si>
    <t>Impact 3.05</t>
  </si>
  <si>
    <t>Activity 4.01</t>
  </si>
  <si>
    <t>Activity 4.02</t>
  </si>
  <si>
    <t>Activity 4.03</t>
  </si>
  <si>
    <t>Activity 4.04</t>
  </si>
  <si>
    <t>Activity 4.05</t>
  </si>
  <si>
    <t>Output 4.01</t>
  </si>
  <si>
    <t>Output 4.02</t>
  </si>
  <si>
    <t>Output 4.03</t>
  </si>
  <si>
    <t>Output 4.04</t>
  </si>
  <si>
    <t>Output 4.05</t>
  </si>
  <si>
    <t>Usage 4.01</t>
  </si>
  <si>
    <t>Usage 4.02</t>
  </si>
  <si>
    <t>Usage 4.03</t>
  </si>
  <si>
    <t>Usage 4.04</t>
  </si>
  <si>
    <t>Usage 4.05</t>
  </si>
  <si>
    <t>Impact 4.01</t>
  </si>
  <si>
    <t>Impact 4.02</t>
  </si>
  <si>
    <t>Impact 4.03</t>
  </si>
  <si>
    <t>Impact 4.04</t>
  </si>
  <si>
    <t>Impact 4.05</t>
  </si>
  <si>
    <t>Activity 5.01</t>
  </si>
  <si>
    <t>Activity 5.02</t>
  </si>
  <si>
    <t>Activity 5.03</t>
  </si>
  <si>
    <t>Activity 5.04</t>
  </si>
  <si>
    <t>Activity 5.05</t>
  </si>
  <si>
    <t>Output 5.01</t>
  </si>
  <si>
    <t>Output 5.02</t>
  </si>
  <si>
    <t>Output 5.03</t>
  </si>
  <si>
    <t>Output 5.04</t>
  </si>
  <si>
    <t>Output 5.05</t>
  </si>
  <si>
    <t>Usage 5.01</t>
  </si>
  <si>
    <t>Usage 5.02</t>
  </si>
  <si>
    <t>Usage 5.03</t>
  </si>
  <si>
    <t>Usage 5.04</t>
  </si>
  <si>
    <t>Usage 5.05</t>
  </si>
  <si>
    <t>Impact 5.01</t>
  </si>
  <si>
    <t>Impact 5.02</t>
  </si>
  <si>
    <t>Impact 5.03</t>
  </si>
  <si>
    <t>Impact 5.04</t>
  </si>
  <si>
    <t>Impact 5.05</t>
  </si>
  <si>
    <t xml:space="preserve">Grand Total </t>
  </si>
  <si>
    <t>Grand Total NPV</t>
  </si>
  <si>
    <t xml:space="preserve">Limited to 500 characters. Direct risks may include potential market competition for the product delivered and the broader risks to the CRC may include national and international economic factors such as the high Australian dollar reducing export potential. </t>
  </si>
  <si>
    <t xml:space="preserve">Limited to 500 characters. Direct risks may include those relating to technical research issues that delay product development and the broader risk to the CRC may include loss of relevant key personnel or participants. </t>
  </si>
  <si>
    <t xml:space="preserve">Limited to 500 characters. Direct risks may include the risk that technology is outdated when it reaches users and the broader risks to the CRC may include regulatory approval risks. </t>
  </si>
  <si>
    <t>Very Low</t>
  </si>
  <si>
    <t>Very High</t>
  </si>
  <si>
    <t>Key Inputs</t>
  </si>
  <si>
    <t xml:space="preserve">CRC Stage 2 Application Number </t>
  </si>
  <si>
    <t>[CRC Name]</t>
  </si>
  <si>
    <t>[Portal Application Number]</t>
  </si>
  <si>
    <t>[Research Program 1 Name]</t>
  </si>
  <si>
    <t>[Research Program 2 Name]</t>
  </si>
  <si>
    <t>[Research Program 3 Name]</t>
  </si>
  <si>
    <t>[Research Program 4 Name]</t>
  </si>
  <si>
    <t>[Research Program 5 Name]</t>
  </si>
  <si>
    <r>
      <t xml:space="preserve">Risk that required outputs are </t>
    </r>
    <r>
      <rPr>
        <b/>
        <sz val="11"/>
        <color theme="1"/>
        <rFont val="Calibri"/>
        <family val="2"/>
        <scheme val="minor"/>
      </rPr>
      <t xml:space="preserve">NOT </t>
    </r>
    <r>
      <rPr>
        <sz val="11"/>
        <color theme="1"/>
        <rFont val="Calibri"/>
        <family val="2"/>
        <scheme val="minor"/>
      </rPr>
      <t>produced</t>
    </r>
  </si>
  <si>
    <r>
      <t xml:space="preserve">Risk that usage does </t>
    </r>
    <r>
      <rPr>
        <b/>
        <sz val="11"/>
        <color theme="1"/>
        <rFont val="Calibri"/>
        <family val="2"/>
        <scheme val="minor"/>
      </rPr>
      <t>NOT</t>
    </r>
    <r>
      <rPr>
        <sz val="11"/>
        <color theme="1"/>
        <rFont val="Calibri"/>
        <family val="2"/>
        <scheme val="minor"/>
      </rPr>
      <t xml:space="preserve"> occur once outputs are produced</t>
    </r>
  </si>
  <si>
    <t>Inputs:</t>
  </si>
  <si>
    <t>Usages:</t>
  </si>
  <si>
    <t>Benefits:</t>
  </si>
  <si>
    <t>Benefit Cost:</t>
  </si>
  <si>
    <t xml:space="preserve">TOTAL </t>
  </si>
  <si>
    <t>Expected Costs</t>
  </si>
  <si>
    <t>Expected Benefits:</t>
  </si>
  <si>
    <t>Total for RP2</t>
  </si>
  <si>
    <t>Total NPV for RP2</t>
  </si>
  <si>
    <t>Total Expected NPV for RP2</t>
  </si>
  <si>
    <t>Total for RP3</t>
  </si>
  <si>
    <t>Total NPV for RP3</t>
  </si>
  <si>
    <t>Total Expected NPV for RP3</t>
  </si>
  <si>
    <t>Total for RP4</t>
  </si>
  <si>
    <t>Total NPV for RP4</t>
  </si>
  <si>
    <t>Total Expected NPV for RP4</t>
  </si>
  <si>
    <t>Total for RP5</t>
  </si>
  <si>
    <t>Total NPV for RP5</t>
  </si>
  <si>
    <t>Total Expected NPV for RP5</t>
  </si>
  <si>
    <t>Provide any additional information required relating to CRC Research Program impacts outlined in previous tabs</t>
  </si>
  <si>
    <t>This Impact relies on the following Usages</t>
  </si>
  <si>
    <t>This Output Relies on Activities</t>
  </si>
  <si>
    <t>Estimate of $ value associated with impact</t>
  </si>
  <si>
    <r>
      <t xml:space="preserve">CRC Grant funds = </t>
    </r>
    <r>
      <rPr>
        <sz val="11"/>
        <color rgb="FFFF0000"/>
        <rFont val="Calibri"/>
        <family val="2"/>
        <scheme val="minor"/>
      </rPr>
      <t>$$</t>
    </r>
    <r>
      <rPr>
        <sz val="11"/>
        <color theme="1"/>
        <rFont val="Calibri"/>
        <family val="2"/>
        <scheme val="minor"/>
      </rPr>
      <t xml:space="preserve">
Partner cash =  </t>
    </r>
    <r>
      <rPr>
        <sz val="11"/>
        <color rgb="FFFF0000"/>
        <rFont val="Calibri"/>
        <family val="2"/>
        <scheme val="minor"/>
      </rPr>
      <t>$$</t>
    </r>
    <r>
      <rPr>
        <sz val="11"/>
        <color theme="1"/>
        <rFont val="Calibri"/>
        <family val="2"/>
        <scheme val="minor"/>
      </rPr>
      <t xml:space="preserve">
Other firm cash =  </t>
    </r>
    <r>
      <rPr>
        <sz val="11"/>
        <color rgb="FFFF0000"/>
        <rFont val="Calibri"/>
        <family val="2"/>
        <scheme val="minor"/>
      </rPr>
      <t>$$</t>
    </r>
    <r>
      <rPr>
        <sz val="11"/>
        <color theme="1"/>
        <rFont val="Calibri"/>
        <family val="2"/>
        <scheme val="minor"/>
      </rPr>
      <t xml:space="preserve">
Cash total =  </t>
    </r>
    <r>
      <rPr>
        <sz val="11"/>
        <color rgb="FFFF0000"/>
        <rFont val="Calibri"/>
        <family val="2"/>
        <scheme val="minor"/>
      </rPr>
      <t>$$</t>
    </r>
    <r>
      <rPr>
        <sz val="11"/>
        <color theme="1"/>
        <rFont val="Calibri"/>
        <family val="2"/>
        <scheme val="minor"/>
      </rPr>
      <t xml:space="preserve">
Non-staff in-kind value =  </t>
    </r>
    <r>
      <rPr>
        <sz val="11"/>
        <color rgb="FFFF0000"/>
        <rFont val="Calibri"/>
        <family val="2"/>
        <scheme val="minor"/>
      </rPr>
      <t>$$</t>
    </r>
    <r>
      <rPr>
        <sz val="11"/>
        <color theme="1"/>
        <rFont val="Calibri"/>
        <family val="2"/>
        <scheme val="minor"/>
      </rPr>
      <t xml:space="preserve">
In-kind FTE = </t>
    </r>
    <r>
      <rPr>
        <sz val="11"/>
        <color rgb="FFFF0000"/>
        <rFont val="Calibri"/>
        <family val="2"/>
        <scheme val="minor"/>
      </rPr>
      <t>0.00</t>
    </r>
    <r>
      <rPr>
        <sz val="11"/>
        <color theme="1"/>
        <rFont val="Calibri"/>
        <family val="2"/>
        <scheme val="minor"/>
      </rPr>
      <t xml:space="preserve">
In-kind FTE value = </t>
    </r>
    <r>
      <rPr>
        <sz val="11"/>
        <color rgb="FFFF0000"/>
        <rFont val="Calibri"/>
        <family val="2"/>
        <scheme val="minor"/>
      </rPr>
      <t>$$</t>
    </r>
    <r>
      <rPr>
        <sz val="11"/>
        <color theme="1"/>
        <rFont val="Calibri"/>
        <family val="2"/>
        <scheme val="minor"/>
      </rPr>
      <t xml:space="preserve">
</t>
    </r>
    <r>
      <rPr>
        <b/>
        <sz val="11"/>
        <color theme="1"/>
        <rFont val="Calibri"/>
        <family val="2"/>
        <scheme val="minor"/>
      </rPr>
      <t xml:space="preserve">Total resource = </t>
    </r>
    <r>
      <rPr>
        <b/>
        <sz val="11"/>
        <color rgb="FFFF0000"/>
        <rFont val="Calibri"/>
        <family val="2"/>
        <scheme val="minor"/>
      </rPr>
      <t>$$</t>
    </r>
    <r>
      <rPr>
        <sz val="11"/>
        <color theme="1"/>
        <rFont val="Calibri"/>
        <family val="2"/>
        <scheme val="minor"/>
      </rPr>
      <t xml:space="preserve">
Number of partners involved in research program: </t>
    </r>
    <r>
      <rPr>
        <sz val="11"/>
        <color rgb="FFFF0000"/>
        <rFont val="Calibri"/>
        <family val="2"/>
        <scheme val="minor"/>
      </rPr>
      <t>XX</t>
    </r>
    <r>
      <rPr>
        <sz val="11"/>
        <color theme="1"/>
        <rFont val="Calibri"/>
        <family val="2"/>
        <scheme val="minor"/>
      </rPr>
      <t xml:space="preserve">
Cash expenses
Labour and on cost = </t>
    </r>
    <r>
      <rPr>
        <sz val="11"/>
        <color rgb="FFFF0000"/>
        <rFont val="Calibri"/>
        <family val="2"/>
        <scheme val="minor"/>
      </rPr>
      <t>$$</t>
    </r>
    <r>
      <rPr>
        <sz val="11"/>
        <color theme="1"/>
        <rFont val="Calibri"/>
        <family val="2"/>
        <scheme val="minor"/>
      </rPr>
      <t xml:space="preserve">
Contract = </t>
    </r>
    <r>
      <rPr>
        <sz val="11"/>
        <color rgb="FFFF0000"/>
        <rFont val="Calibri"/>
        <family val="2"/>
        <scheme val="minor"/>
      </rPr>
      <t>$$</t>
    </r>
    <r>
      <rPr>
        <sz val="11"/>
        <color theme="1"/>
        <rFont val="Calibri"/>
        <family val="2"/>
        <scheme val="minor"/>
      </rPr>
      <t xml:space="preserve">
Capital = </t>
    </r>
    <r>
      <rPr>
        <sz val="11"/>
        <color rgb="FFFF0000"/>
        <rFont val="Calibri"/>
        <family val="2"/>
        <scheme val="minor"/>
      </rPr>
      <t>$$</t>
    </r>
    <r>
      <rPr>
        <sz val="11"/>
        <color theme="1"/>
        <rFont val="Calibri"/>
        <family val="2"/>
        <scheme val="minor"/>
      </rPr>
      <t xml:space="preserve">
IP and Technology = </t>
    </r>
    <r>
      <rPr>
        <sz val="11"/>
        <color rgb="FFFF0000"/>
        <rFont val="Calibri"/>
        <family val="2"/>
        <scheme val="minor"/>
      </rPr>
      <t>$$</t>
    </r>
    <r>
      <rPr>
        <sz val="11"/>
        <color theme="1"/>
        <rFont val="Calibri"/>
        <family val="2"/>
        <scheme val="minor"/>
      </rPr>
      <t xml:space="preserve">
Travel and Overseas = </t>
    </r>
    <r>
      <rPr>
        <sz val="11"/>
        <color rgb="FFFF0000"/>
        <rFont val="Calibri"/>
        <family val="2"/>
        <scheme val="minor"/>
      </rPr>
      <t>$$</t>
    </r>
    <r>
      <rPr>
        <sz val="11"/>
        <color theme="1"/>
        <rFont val="Calibri"/>
        <family val="2"/>
        <scheme val="minor"/>
      </rPr>
      <t xml:space="preserve">
Audit = </t>
    </r>
    <r>
      <rPr>
        <sz val="11"/>
        <color rgb="FFFF0000"/>
        <rFont val="Calibri"/>
        <family val="2"/>
        <scheme val="minor"/>
      </rPr>
      <t>$$</t>
    </r>
    <r>
      <rPr>
        <sz val="11"/>
        <color theme="1"/>
        <rFont val="Calibri"/>
        <family val="2"/>
        <scheme val="minor"/>
      </rPr>
      <t xml:space="preserve">
Student Expenses = </t>
    </r>
    <r>
      <rPr>
        <sz val="11"/>
        <color rgb="FFFF0000"/>
        <rFont val="Calibri"/>
        <family val="2"/>
        <scheme val="minor"/>
      </rPr>
      <t>$$</t>
    </r>
    <r>
      <rPr>
        <sz val="11"/>
        <color theme="1"/>
        <rFont val="Calibri"/>
        <family val="2"/>
        <scheme val="minor"/>
      </rPr>
      <t xml:space="preserve">
Other = </t>
    </r>
    <r>
      <rPr>
        <sz val="11"/>
        <color rgb="FFFF0000"/>
        <rFont val="Calibri"/>
        <family val="2"/>
        <scheme val="minor"/>
      </rPr>
      <t>$$</t>
    </r>
    <r>
      <rPr>
        <sz val="11"/>
        <color theme="1"/>
        <rFont val="Calibri"/>
        <family val="2"/>
        <scheme val="minor"/>
      </rPr>
      <t xml:space="preserve">
Eligible Special Purpose Expenditure = </t>
    </r>
    <r>
      <rPr>
        <sz val="11"/>
        <color rgb="FFFF0000"/>
        <rFont val="Calibri"/>
        <family val="2"/>
        <scheme val="minor"/>
      </rPr>
      <t xml:space="preserve">$$
</t>
    </r>
    <r>
      <rPr>
        <sz val="11"/>
        <rFont val="Calibri"/>
        <family val="2"/>
        <scheme val="minor"/>
      </rPr>
      <t xml:space="preserve">Total expenses = </t>
    </r>
    <r>
      <rPr>
        <sz val="11"/>
        <color rgb="FFFF0000"/>
        <rFont val="Calibri"/>
        <family val="2"/>
        <scheme val="minor"/>
      </rPr>
      <t>$$</t>
    </r>
  </si>
  <si>
    <r>
      <t xml:space="preserve">CRC Grant funds = </t>
    </r>
    <r>
      <rPr>
        <sz val="11"/>
        <color rgb="FFFF0000"/>
        <rFont val="Calibri"/>
        <family val="2"/>
        <scheme val="minor"/>
      </rPr>
      <t>$$</t>
    </r>
    <r>
      <rPr>
        <sz val="11"/>
        <color theme="1"/>
        <rFont val="Calibri"/>
        <family val="2"/>
        <scheme val="minor"/>
      </rPr>
      <t xml:space="preserve">
Partner cash =  </t>
    </r>
    <r>
      <rPr>
        <sz val="11"/>
        <color rgb="FFFF0000"/>
        <rFont val="Calibri"/>
        <family val="2"/>
        <scheme val="minor"/>
      </rPr>
      <t>$$</t>
    </r>
    <r>
      <rPr>
        <sz val="11"/>
        <color theme="1"/>
        <rFont val="Calibri"/>
        <family val="2"/>
        <scheme val="minor"/>
      </rPr>
      <t xml:space="preserve">
Other firm cash =  </t>
    </r>
    <r>
      <rPr>
        <sz val="11"/>
        <color rgb="FFFF0000"/>
        <rFont val="Calibri"/>
        <family val="2"/>
        <scheme val="minor"/>
      </rPr>
      <t>$$</t>
    </r>
    <r>
      <rPr>
        <sz val="11"/>
        <color theme="1"/>
        <rFont val="Calibri"/>
        <family val="2"/>
        <scheme val="minor"/>
      </rPr>
      <t xml:space="preserve">
Cash total =  </t>
    </r>
    <r>
      <rPr>
        <sz val="11"/>
        <color rgb="FFFF0000"/>
        <rFont val="Calibri"/>
        <family val="2"/>
        <scheme val="minor"/>
      </rPr>
      <t>$$</t>
    </r>
    <r>
      <rPr>
        <sz val="11"/>
        <color theme="1"/>
        <rFont val="Calibri"/>
        <family val="2"/>
        <scheme val="minor"/>
      </rPr>
      <t xml:space="preserve">
Non-staff in-kind value =  </t>
    </r>
    <r>
      <rPr>
        <sz val="11"/>
        <color rgb="FFFF0000"/>
        <rFont val="Calibri"/>
        <family val="2"/>
        <scheme val="minor"/>
      </rPr>
      <t>$$</t>
    </r>
    <r>
      <rPr>
        <sz val="11"/>
        <color theme="1"/>
        <rFont val="Calibri"/>
        <family val="2"/>
        <scheme val="minor"/>
      </rPr>
      <t xml:space="preserve">
In-kind FTE = </t>
    </r>
    <r>
      <rPr>
        <sz val="11"/>
        <color rgb="FFFF0000"/>
        <rFont val="Calibri"/>
        <family val="2"/>
        <scheme val="minor"/>
      </rPr>
      <t>0.00</t>
    </r>
    <r>
      <rPr>
        <sz val="11"/>
        <color theme="1"/>
        <rFont val="Calibri"/>
        <family val="2"/>
        <scheme val="minor"/>
      </rPr>
      <t xml:space="preserve">
In-kind FTE value = </t>
    </r>
    <r>
      <rPr>
        <sz val="11"/>
        <color rgb="FFFF0000"/>
        <rFont val="Calibri"/>
        <family val="2"/>
        <scheme val="minor"/>
      </rPr>
      <t>$$</t>
    </r>
    <r>
      <rPr>
        <sz val="11"/>
        <color theme="1"/>
        <rFont val="Calibri"/>
        <family val="2"/>
        <scheme val="minor"/>
      </rPr>
      <t xml:space="preserve">
</t>
    </r>
    <r>
      <rPr>
        <b/>
        <sz val="11"/>
        <color theme="1"/>
        <rFont val="Calibri"/>
        <family val="2"/>
        <scheme val="minor"/>
      </rPr>
      <t xml:space="preserve">Total resource = </t>
    </r>
    <r>
      <rPr>
        <b/>
        <sz val="11"/>
        <color rgb="FFFF0000"/>
        <rFont val="Calibri"/>
        <family val="2"/>
        <scheme val="minor"/>
      </rPr>
      <t>$$</t>
    </r>
    <r>
      <rPr>
        <sz val="11"/>
        <color theme="1"/>
        <rFont val="Calibri"/>
        <family val="2"/>
        <scheme val="minor"/>
      </rPr>
      <t xml:space="preserve">
Number of partners involved in research program: </t>
    </r>
    <r>
      <rPr>
        <sz val="11"/>
        <color rgb="FFFF0000"/>
        <rFont val="Calibri"/>
        <family val="2"/>
        <scheme val="minor"/>
      </rPr>
      <t>XX</t>
    </r>
    <r>
      <rPr>
        <sz val="11"/>
        <color theme="1"/>
        <rFont val="Calibri"/>
        <family val="2"/>
        <scheme val="minor"/>
      </rPr>
      <t xml:space="preserve">
Cash expenses
Labour and on cost = </t>
    </r>
    <r>
      <rPr>
        <sz val="11"/>
        <color rgb="FFFF0000"/>
        <rFont val="Calibri"/>
        <family val="2"/>
        <scheme val="minor"/>
      </rPr>
      <t>$$</t>
    </r>
    <r>
      <rPr>
        <sz val="11"/>
        <color theme="1"/>
        <rFont val="Calibri"/>
        <family val="2"/>
        <scheme val="minor"/>
      </rPr>
      <t xml:space="preserve">
Contract = </t>
    </r>
    <r>
      <rPr>
        <sz val="11"/>
        <color rgb="FFFF0000"/>
        <rFont val="Calibri"/>
        <family val="2"/>
        <scheme val="minor"/>
      </rPr>
      <t>$$</t>
    </r>
    <r>
      <rPr>
        <sz val="11"/>
        <color theme="1"/>
        <rFont val="Calibri"/>
        <family val="2"/>
        <scheme val="minor"/>
      </rPr>
      <t xml:space="preserve">
Capital = </t>
    </r>
    <r>
      <rPr>
        <sz val="11"/>
        <color rgb="FFFF0000"/>
        <rFont val="Calibri"/>
        <family val="2"/>
        <scheme val="minor"/>
      </rPr>
      <t>$$</t>
    </r>
    <r>
      <rPr>
        <sz val="11"/>
        <color theme="1"/>
        <rFont val="Calibri"/>
        <family val="2"/>
        <scheme val="minor"/>
      </rPr>
      <t xml:space="preserve">
IP and Technology = </t>
    </r>
    <r>
      <rPr>
        <sz val="11"/>
        <color rgb="FFFF0000"/>
        <rFont val="Calibri"/>
        <family val="2"/>
        <scheme val="minor"/>
      </rPr>
      <t>$$</t>
    </r>
    <r>
      <rPr>
        <sz val="11"/>
        <color theme="1"/>
        <rFont val="Calibri"/>
        <family val="2"/>
        <scheme val="minor"/>
      </rPr>
      <t xml:space="preserve">
Travel and Overseas = </t>
    </r>
    <r>
      <rPr>
        <sz val="11"/>
        <color rgb="FFFF0000"/>
        <rFont val="Calibri"/>
        <family val="2"/>
        <scheme val="minor"/>
      </rPr>
      <t>$$</t>
    </r>
    <r>
      <rPr>
        <sz val="11"/>
        <color theme="1"/>
        <rFont val="Calibri"/>
        <family val="2"/>
        <scheme val="minor"/>
      </rPr>
      <t xml:space="preserve">
Audit = </t>
    </r>
    <r>
      <rPr>
        <sz val="11"/>
        <color rgb="FFFF0000"/>
        <rFont val="Calibri"/>
        <family val="2"/>
        <scheme val="minor"/>
      </rPr>
      <t>$$</t>
    </r>
    <r>
      <rPr>
        <sz val="11"/>
        <color theme="1"/>
        <rFont val="Calibri"/>
        <family val="2"/>
        <scheme val="minor"/>
      </rPr>
      <t xml:space="preserve">
Student Expenses = </t>
    </r>
    <r>
      <rPr>
        <sz val="11"/>
        <color rgb="FFFF0000"/>
        <rFont val="Calibri"/>
        <family val="2"/>
        <scheme val="minor"/>
      </rPr>
      <t>$$</t>
    </r>
    <r>
      <rPr>
        <sz val="11"/>
        <color theme="1"/>
        <rFont val="Calibri"/>
        <family val="2"/>
        <scheme val="minor"/>
      </rPr>
      <t xml:space="preserve">
Other = </t>
    </r>
    <r>
      <rPr>
        <sz val="11"/>
        <color rgb="FFFF0000"/>
        <rFont val="Calibri"/>
        <family val="2"/>
        <scheme val="minor"/>
      </rPr>
      <t>$$</t>
    </r>
    <r>
      <rPr>
        <sz val="11"/>
        <color theme="1"/>
        <rFont val="Calibri"/>
        <family val="2"/>
        <scheme val="minor"/>
      </rPr>
      <t xml:space="preserve">
Eligible Special Purpose Expenditure = </t>
    </r>
    <r>
      <rPr>
        <sz val="11"/>
        <color rgb="FFFF0000"/>
        <rFont val="Calibri"/>
        <family val="2"/>
        <scheme val="minor"/>
      </rPr>
      <t>$$</t>
    </r>
    <r>
      <rPr>
        <sz val="11"/>
        <color theme="1"/>
        <rFont val="Calibri"/>
        <family val="2"/>
        <scheme val="minor"/>
      </rPr>
      <t xml:space="preserve">
Total expenses = </t>
    </r>
    <r>
      <rPr>
        <sz val="11"/>
        <color rgb="FFFF0000"/>
        <rFont val="Calibri"/>
        <family val="2"/>
        <scheme val="minor"/>
      </rPr>
      <t>$$</t>
    </r>
  </si>
  <si>
    <r>
      <t xml:space="preserve">Risk of usages </t>
    </r>
    <r>
      <rPr>
        <b/>
        <sz val="11"/>
        <color theme="1"/>
        <rFont val="Calibri"/>
        <family val="2"/>
        <scheme val="minor"/>
      </rPr>
      <t>NOT</t>
    </r>
    <r>
      <rPr>
        <sz val="11"/>
        <color theme="1"/>
        <rFont val="Calibri"/>
        <family val="2"/>
        <scheme val="minor"/>
      </rPr>
      <t xml:space="preserve"> occurring to enable impact</t>
    </r>
  </si>
  <si>
    <r>
      <t xml:space="preserve">Risk of monetary impact </t>
    </r>
    <r>
      <rPr>
        <b/>
        <sz val="11"/>
        <color theme="1"/>
        <rFont val="Calibri"/>
        <family val="2"/>
        <scheme val="minor"/>
      </rPr>
      <t>NOT</t>
    </r>
    <r>
      <rPr>
        <sz val="11"/>
        <color theme="1"/>
        <rFont val="Calibri"/>
        <family val="2"/>
        <scheme val="minor"/>
      </rPr>
      <t xml:space="preserve"> occurring </t>
    </r>
  </si>
  <si>
    <t xml:space="preserve">Risk that required outputs are not produced </t>
  </si>
  <si>
    <t xml:space="preserve">Risk of usages not occurring to enable impact </t>
  </si>
  <si>
    <t xml:space="preserve">Risk of monetary impact not occurring </t>
  </si>
  <si>
    <t xml:space="preserve">Describe the overall monetary impact associated with the usages and the expected beneficiaries. Impacts should be attributable and measurable to the proposal. A justification for the estimated impact and associated monetary values should also be explained </t>
  </si>
  <si>
    <t xml:space="preserve">Timeline of Key Impact Milestones </t>
  </si>
  <si>
    <t>Activity</t>
  </si>
  <si>
    <t>Output</t>
  </si>
  <si>
    <t>Usage</t>
  </si>
  <si>
    <t>Impact</t>
  </si>
  <si>
    <t>Research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</si>
</sst>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2" formatCode="_-&quot;$&quot;* #,##0_-;\-&quot;$&quot;* #,##0_-;_-&quot;$&quot;* &quot;-&quot;_-;_-@_-"/>
    <numFmt numFmtId="44" formatCode="_-&quot;$&quot;* #,##0.00_-;\-&quot;$&quot;* #,##0.00_-;_-&quot;$&quot;* &quot;-&quot;??_-;_-@_-"/>
    <numFmt numFmtId="164" formatCode="&quot;$&quot;#,##0"/>
    <numFmt numFmtId="165" formatCode="_-&quot;$&quot;* #,##0_-;\-&quot;$&quot;* #,##0_-;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Calibri"/>
      <family val="2"/>
      <scheme val="minor"/>
    </font>
    <font>
      <sz val="11"/>
      <color rgb="FFFF0000"/>
      <name val="Calibri"/>
      <family val="2"/>
      <scheme val="minor"/>
    </font>
    <font>
      <b/>
      <sz val="11"/>
      <color rgb="FFFF0000"/>
      <name val="Calibri"/>
      <family val="2"/>
      <scheme val="minor"/>
    </font>
  </fonts>
  <fills count="19">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24">
    <border>
      <left/>
      <right/>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4" fontId="1" fillId="0" borderId="0" applyFont="0" applyFill="0" applyBorder="0" applyAlignment="0" applyProtection="0"/>
  </cellStyleXfs>
  <cellXfs count="191">
    <xf numFmtId="0" fontId="0" fillId="0" borderId="0" xfId="0"/>
    <xf numFmtId="0" fontId="0" fillId="3" borderId="4" xfId="0" applyFill="1" applyBorder="1"/>
    <xf numFmtId="0" fontId="3" fillId="2" borderId="3" xfId="0" applyFont="1" applyFill="1" applyBorder="1"/>
    <xf numFmtId="0" fontId="3" fillId="2" borderId="2" xfId="0" applyFont="1" applyFill="1" applyBorder="1"/>
    <xf numFmtId="0" fontId="3" fillId="2" borderId="4" xfId="0" applyFont="1" applyFill="1" applyBorder="1"/>
    <xf numFmtId="0" fontId="0" fillId="0" borderId="0" xfId="0" applyAlignment="1">
      <alignment horizontal="center"/>
    </xf>
    <xf numFmtId="0" fontId="0" fillId="0" borderId="0" xfId="0"/>
    <xf numFmtId="0" fontId="0" fillId="4" borderId="2" xfId="0" applyFill="1" applyBorder="1"/>
    <xf numFmtId="0" fontId="0" fillId="4" borderId="3" xfId="0" applyFill="1" applyBorder="1"/>
    <xf numFmtId="0" fontId="0" fillId="3" borderId="2" xfId="0" applyFill="1" applyBorder="1"/>
    <xf numFmtId="0" fontId="0" fillId="3" borderId="3" xfId="0" applyFill="1" applyBorder="1"/>
    <xf numFmtId="0" fontId="0" fillId="0" borderId="0" xfId="0" applyFill="1" applyBorder="1"/>
    <xf numFmtId="0" fontId="0" fillId="0" borderId="0" xfId="0" applyAlignment="1">
      <alignment wrapText="1"/>
    </xf>
    <xf numFmtId="0" fontId="0" fillId="15" borderId="2" xfId="0" applyFill="1" applyBorder="1"/>
    <xf numFmtId="2" fontId="0" fillId="14" borderId="4" xfId="0" applyNumberFormat="1" applyFill="1" applyBorder="1"/>
    <xf numFmtId="0" fontId="0" fillId="16" borderId="1" xfId="0" applyFill="1" applyBorder="1" applyAlignment="1">
      <alignment horizontal="center" vertical="center"/>
    </xf>
    <xf numFmtId="0" fontId="0" fillId="0" borderId="9" xfId="0" applyBorder="1" applyAlignment="1">
      <alignment horizontal="center"/>
    </xf>
    <xf numFmtId="164" fontId="0" fillId="4" borderId="3" xfId="0" applyNumberFormat="1" applyFill="1" applyBorder="1"/>
    <xf numFmtId="164" fontId="0" fillId="15" borderId="4" xfId="0" applyNumberFormat="1" applyFill="1" applyBorder="1"/>
    <xf numFmtId="0" fontId="0" fillId="11" borderId="16" xfId="4" applyFont="1" applyBorder="1" applyAlignment="1">
      <alignment horizontal="center" vertical="center" wrapText="1"/>
    </xf>
    <xf numFmtId="0" fontId="1" fillId="10" borderId="16" xfId="3" applyBorder="1" applyAlignment="1">
      <alignment horizontal="center" vertical="center"/>
    </xf>
    <xf numFmtId="0" fontId="0" fillId="12" borderId="16" xfId="5" applyFont="1" applyBorder="1" applyAlignment="1">
      <alignment horizontal="center" vertical="center" wrapText="1"/>
    </xf>
    <xf numFmtId="0" fontId="0" fillId="13" borderId="16" xfId="6" applyFont="1" applyBorder="1" applyAlignment="1">
      <alignment horizontal="center" vertical="center"/>
    </xf>
    <xf numFmtId="0" fontId="0" fillId="13" borderId="16" xfId="6" applyFont="1" applyBorder="1" applyAlignment="1">
      <alignment horizontal="center" vertical="center" wrapText="1"/>
    </xf>
    <xf numFmtId="0" fontId="0" fillId="13" borderId="17" xfId="6" applyFont="1" applyBorder="1" applyAlignment="1">
      <alignment horizontal="center" vertical="center" wrapText="1"/>
    </xf>
    <xf numFmtId="0" fontId="0" fillId="0" borderId="6" xfId="0" applyBorder="1" applyAlignment="1">
      <alignment horizontal="center" vertical="center"/>
    </xf>
    <xf numFmtId="2" fontId="0" fillId="0" borderId="6" xfId="0" applyNumberFormat="1" applyBorder="1" applyAlignment="1">
      <alignment horizontal="center" vertical="center" wrapText="1"/>
    </xf>
    <xf numFmtId="0" fontId="0" fillId="0" borderId="7" xfId="0" applyBorder="1" applyAlignment="1">
      <alignment horizontal="center" vertical="center"/>
    </xf>
    <xf numFmtId="0" fontId="0" fillId="15" borderId="3" xfId="0" applyFill="1" applyBorder="1"/>
    <xf numFmtId="0" fontId="0" fillId="14" borderId="3" xfId="0" applyFill="1" applyBorder="1" applyAlignment="1">
      <alignment wrapText="1"/>
    </xf>
    <xf numFmtId="2" fontId="0" fillId="0" borderId="0" xfId="0" applyNumberFormat="1" applyAlignment="1">
      <alignment horizontal="center" wrapText="1"/>
    </xf>
    <xf numFmtId="165" fontId="0" fillId="3" borderId="4" xfId="1" applyNumberFormat="1" applyFont="1" applyFill="1" applyBorder="1"/>
    <xf numFmtId="44" fontId="0" fillId="4" borderId="4" xfId="0" applyNumberFormat="1" applyFill="1" applyBorder="1"/>
    <xf numFmtId="44" fontId="0" fillId="15" borderId="4" xfId="0" applyNumberFormat="1" applyFill="1" applyBorder="1"/>
    <xf numFmtId="165" fontId="0" fillId="0" borderId="0" xfId="1" applyNumberFormat="1" applyFont="1" applyFill="1" applyBorder="1"/>
    <xf numFmtId="44" fontId="0" fillId="0" borderId="0" xfId="0" applyNumberFormat="1" applyFill="1" applyBorder="1"/>
    <xf numFmtId="0" fontId="0" fillId="0" borderId="0" xfId="0" applyFill="1" applyBorder="1" applyAlignment="1">
      <alignment wrapText="1"/>
    </xf>
    <xf numFmtId="2" fontId="0" fillId="0" borderId="0" xfId="0" applyNumberFormat="1" applyFill="1" applyBorder="1"/>
    <xf numFmtId="164" fontId="0" fillId="0" borderId="0" xfId="0" applyNumberFormat="1" applyFill="1" applyBorder="1"/>
    <xf numFmtId="42" fontId="0" fillId="0" borderId="0" xfId="0" applyNumberFormat="1" applyFill="1" applyBorder="1"/>
    <xf numFmtId="0" fontId="0" fillId="0" borderId="0" xfId="0" applyProtection="1"/>
    <xf numFmtId="0" fontId="0" fillId="8" borderId="2" xfId="0" applyFill="1" applyBorder="1" applyProtection="1"/>
    <xf numFmtId="0" fontId="0" fillId="8" borderId="4" xfId="0" applyFill="1" applyBorder="1" applyProtection="1"/>
    <xf numFmtId="0" fontId="4" fillId="0" borderId="0" xfId="0" applyFont="1" applyFill="1" applyBorder="1" applyProtection="1"/>
    <xf numFmtId="0" fontId="4" fillId="0" borderId="0" xfId="0" applyFont="1" applyFill="1" applyProtection="1"/>
    <xf numFmtId="0" fontId="4" fillId="8" borderId="2" xfId="0" applyFont="1" applyFill="1" applyBorder="1" applyProtection="1"/>
    <xf numFmtId="0" fontId="4" fillId="8" borderId="4" xfId="0" applyFont="1" applyFill="1" applyBorder="1" applyProtection="1"/>
    <xf numFmtId="0" fontId="3" fillId="2" borderId="2" xfId="0" applyFont="1" applyFill="1" applyBorder="1" applyProtection="1"/>
    <xf numFmtId="0" fontId="3" fillId="2" borderId="3" xfId="0" applyFont="1" applyFill="1" applyBorder="1" applyProtection="1"/>
    <xf numFmtId="0" fontId="2" fillId="0" borderId="0" xfId="0" applyFont="1" applyAlignment="1" applyProtection="1">
      <alignment horizontal="center"/>
    </xf>
    <xf numFmtId="0" fontId="0" fillId="0" borderId="0" xfId="0" applyAlignment="1" applyProtection="1">
      <alignment vertical="top"/>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2" fontId="0" fillId="0" borderId="0" xfId="0" applyNumberFormat="1" applyBorder="1" applyAlignment="1">
      <alignment horizontal="center" wrapText="1"/>
    </xf>
    <xf numFmtId="0" fontId="0" fillId="0" borderId="0" xfId="0" applyBorder="1" applyAlignment="1">
      <alignment horizontal="center"/>
    </xf>
    <xf numFmtId="2" fontId="0" fillId="0" borderId="11" xfId="0" applyNumberFormat="1" applyBorder="1" applyAlignment="1">
      <alignment horizontal="center" wrapText="1"/>
    </xf>
    <xf numFmtId="0" fontId="0" fillId="0" borderId="11" xfId="0"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2" fontId="2" fillId="0" borderId="6" xfId="0" applyNumberFormat="1" applyFont="1" applyBorder="1" applyAlignment="1">
      <alignment horizontal="center" vertical="center"/>
    </xf>
    <xf numFmtId="2" fontId="2" fillId="0" borderId="0" xfId="0" applyNumberFormat="1" applyFont="1" applyAlignment="1">
      <alignment horizontal="center"/>
    </xf>
    <xf numFmtId="2" fontId="2" fillId="0" borderId="18" xfId="0" applyNumberFormat="1" applyFont="1" applyBorder="1" applyAlignment="1">
      <alignment horizontal="center" vertical="center"/>
    </xf>
    <xf numFmtId="2" fontId="2" fillId="0" borderId="20" xfId="0" applyNumberFormat="1" applyFont="1" applyBorder="1" applyAlignment="1">
      <alignment horizontal="center"/>
    </xf>
    <xf numFmtId="2" fontId="2" fillId="0" borderId="22" xfId="0" applyNumberFormat="1" applyFont="1" applyBorder="1" applyAlignment="1">
      <alignment horizontal="center"/>
    </xf>
    <xf numFmtId="2" fontId="2" fillId="0" borderId="5" xfId="0" applyNumberFormat="1" applyFont="1" applyBorder="1" applyAlignment="1">
      <alignment horizontal="center" vertical="center"/>
    </xf>
    <xf numFmtId="2" fontId="2" fillId="0" borderId="18" xfId="0" applyNumberFormat="1" applyFont="1" applyBorder="1" applyAlignment="1">
      <alignment horizontal="center"/>
    </xf>
    <xf numFmtId="2" fontId="2" fillId="0" borderId="8" xfId="0" applyNumberFormat="1" applyFont="1" applyBorder="1" applyAlignment="1">
      <alignment horizontal="center"/>
    </xf>
    <xf numFmtId="0" fontId="3" fillId="2" borderId="4" xfId="0" applyFont="1"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2" fillId="0" borderId="0" xfId="0" applyFont="1" applyAlignment="1" applyProtection="1">
      <alignment horizontal="center" vertical="center"/>
    </xf>
    <xf numFmtId="0" fontId="0" fillId="3" borderId="2" xfId="0" quotePrefix="1" applyFill="1" applyBorder="1" applyProtection="1"/>
    <xf numFmtId="0" fontId="0" fillId="6" borderId="2" xfId="0" applyFill="1" applyBorder="1" applyAlignment="1" applyProtection="1">
      <alignment horizontal="center"/>
    </xf>
    <xf numFmtId="0" fontId="0" fillId="6" borderId="3" xfId="0" applyFill="1" applyBorder="1" applyAlignment="1" applyProtection="1">
      <alignment horizontal="center"/>
    </xf>
    <xf numFmtId="0" fontId="0" fillId="6" borderId="4" xfId="0" applyFill="1" applyBorder="1" applyAlignment="1" applyProtection="1">
      <alignment horizontal="center"/>
    </xf>
    <xf numFmtId="44" fontId="0" fillId="0" borderId="0" xfId="1" applyFont="1" applyBorder="1" applyProtection="1"/>
    <xf numFmtId="44" fontId="0" fillId="7" borderId="13" xfId="1" applyFont="1" applyFill="1" applyBorder="1" applyProtection="1"/>
    <xf numFmtId="44" fontId="0" fillId="7" borderId="12" xfId="1" applyFont="1" applyFill="1" applyBorder="1" applyProtection="1"/>
    <xf numFmtId="0" fontId="4" fillId="0" borderId="0" xfId="0" applyFont="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5" borderId="10" xfId="0" applyFill="1" applyBorder="1" applyProtection="1"/>
    <xf numFmtId="0" fontId="0" fillId="5" borderId="11" xfId="0" applyFill="1" applyBorder="1" applyProtection="1"/>
    <xf numFmtId="0" fontId="0" fillId="5" borderId="12" xfId="0" applyFill="1" applyBorder="1" applyProtection="1"/>
    <xf numFmtId="0" fontId="0" fillId="5" borderId="2" xfId="0" applyFill="1" applyBorder="1" applyProtection="1"/>
    <xf numFmtId="0" fontId="0" fillId="5" borderId="3" xfId="0" applyFill="1" applyBorder="1" applyProtection="1"/>
    <xf numFmtId="0" fontId="0" fillId="5" borderId="4" xfId="0" applyFill="1" applyBorder="1" applyProtection="1"/>
    <xf numFmtId="9" fontId="0" fillId="0" borderId="0" xfId="2" applyFont="1" applyProtection="1"/>
    <xf numFmtId="4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44" fontId="0" fillId="0" borderId="0" xfId="1" applyFont="1" applyFill="1" applyBorder="1" applyAlignment="1" applyProtection="1">
      <alignment horizontal="center"/>
    </xf>
    <xf numFmtId="0" fontId="0" fillId="5" borderId="10" xfId="0" applyFill="1" applyBorder="1" applyAlignment="1" applyProtection="1">
      <alignment horizontal="left"/>
    </xf>
    <xf numFmtId="0" fontId="0" fillId="0" borderId="0" xfId="0" applyFill="1" applyBorder="1" applyProtection="1"/>
    <xf numFmtId="44" fontId="0" fillId="18" borderId="1" xfId="1" applyFont="1" applyFill="1" applyBorder="1" applyProtection="1">
      <protection locked="0"/>
    </xf>
    <xf numFmtId="2" fontId="0" fillId="0" borderId="0" xfId="0" applyNumberFormat="1" applyBorder="1" applyAlignment="1">
      <alignment horizontal="center" vertical="center" wrapText="1"/>
    </xf>
    <xf numFmtId="0" fontId="0" fillId="18" borderId="2" xfId="0" applyFill="1" applyBorder="1" applyAlignment="1" applyProtection="1">
      <alignment horizontal="left" vertical="top" wrapText="1"/>
      <protection locked="0"/>
    </xf>
    <xf numFmtId="0" fontId="0" fillId="18" borderId="4" xfId="0" applyFill="1" applyBorder="1" applyAlignment="1" applyProtection="1">
      <alignment horizontal="left" vertical="top" wrapText="1"/>
      <protection locked="0"/>
    </xf>
    <xf numFmtId="0" fontId="0" fillId="18" borderId="2" xfId="0" applyFill="1" applyBorder="1" applyAlignment="1" applyProtection="1">
      <alignment horizontal="center" vertical="top"/>
      <protection locked="0"/>
    </xf>
    <xf numFmtId="0" fontId="0" fillId="18" borderId="4" xfId="0" applyFill="1" applyBorder="1" applyAlignment="1" applyProtection="1">
      <alignment horizontal="center" vertical="top"/>
      <protection locked="0"/>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8" borderId="2" xfId="0" applyFill="1" applyBorder="1" applyAlignment="1" applyProtection="1">
      <alignment horizontal="center" wrapText="1"/>
    </xf>
    <xf numFmtId="0" fontId="0" fillId="8" borderId="4" xfId="0" applyFill="1" applyBorder="1" applyAlignment="1" applyProtection="1">
      <alignment horizontal="center" wrapText="1"/>
    </xf>
    <xf numFmtId="0" fontId="4" fillId="18" borderId="2" xfId="0" applyFont="1" applyFill="1" applyBorder="1" applyAlignment="1" applyProtection="1">
      <alignment horizontal="left"/>
      <protection locked="0"/>
    </xf>
    <xf numFmtId="0" fontId="4" fillId="18" borderId="3" xfId="0" applyFont="1" applyFill="1" applyBorder="1" applyAlignment="1" applyProtection="1">
      <alignment horizontal="left"/>
      <protection locked="0"/>
    </xf>
    <xf numFmtId="0" fontId="4" fillId="18" borderId="4" xfId="0" applyFont="1" applyFill="1" applyBorder="1" applyAlignment="1" applyProtection="1">
      <alignment horizontal="left"/>
      <protection locked="0"/>
    </xf>
    <xf numFmtId="0" fontId="0" fillId="5" borderId="2" xfId="0" applyFill="1" applyBorder="1" applyAlignment="1" applyProtection="1">
      <alignment horizontal="center" wrapText="1"/>
    </xf>
    <xf numFmtId="0" fontId="0" fillId="5" borderId="3" xfId="0" applyFill="1" applyBorder="1" applyAlignment="1" applyProtection="1">
      <alignment horizontal="center" wrapText="1"/>
    </xf>
    <xf numFmtId="0" fontId="0" fillId="5" borderId="4" xfId="0" applyFill="1" applyBorder="1" applyAlignment="1" applyProtection="1">
      <alignment horizontal="center" wrapText="1"/>
    </xf>
    <xf numFmtId="0" fontId="0" fillId="18" borderId="2" xfId="0" applyFill="1" applyBorder="1" applyAlignment="1" applyProtection="1">
      <alignment horizontal="center"/>
      <protection locked="0"/>
    </xf>
    <xf numFmtId="0" fontId="0" fillId="18" borderId="3" xfId="0" applyFill="1" applyBorder="1" applyAlignment="1" applyProtection="1">
      <alignment horizontal="center"/>
      <protection locked="0"/>
    </xf>
    <xf numFmtId="0" fontId="0" fillId="18" borderId="4" xfId="0" applyFill="1" applyBorder="1" applyAlignment="1" applyProtection="1">
      <alignment horizontal="center"/>
      <protection locked="0"/>
    </xf>
    <xf numFmtId="0" fontId="0" fillId="18" borderId="2" xfId="0" applyFill="1" applyBorder="1" applyAlignment="1" applyProtection="1">
      <alignment horizontal="left" wrapText="1"/>
      <protection locked="0"/>
    </xf>
    <xf numFmtId="0" fontId="0" fillId="18" borderId="3" xfId="0" applyFill="1" applyBorder="1" applyAlignment="1" applyProtection="1">
      <alignment horizontal="left" wrapText="1"/>
      <protection locked="0"/>
    </xf>
    <xf numFmtId="0" fontId="0" fillId="18" borderId="4" xfId="0" applyFill="1" applyBorder="1" applyAlignment="1" applyProtection="1">
      <alignment horizontal="left" wrapText="1"/>
      <protection locked="0"/>
    </xf>
    <xf numFmtId="0" fontId="0" fillId="18" borderId="5" xfId="0" applyFill="1" applyBorder="1" applyAlignment="1" applyProtection="1">
      <alignment horizontal="left" wrapText="1"/>
      <protection locked="0"/>
    </xf>
    <xf numFmtId="0" fontId="0" fillId="18" borderId="6" xfId="0" applyFill="1" applyBorder="1" applyAlignment="1" applyProtection="1">
      <alignment horizontal="left" wrapText="1"/>
      <protection locked="0"/>
    </xf>
    <xf numFmtId="0" fontId="0" fillId="18" borderId="7" xfId="0" applyFill="1" applyBorder="1" applyAlignment="1" applyProtection="1">
      <alignment horizontal="left" wrapText="1"/>
      <protection locked="0"/>
    </xf>
    <xf numFmtId="0" fontId="0" fillId="18" borderId="8" xfId="0" applyFill="1" applyBorder="1" applyAlignment="1" applyProtection="1">
      <alignment horizontal="left" wrapText="1"/>
      <protection locked="0"/>
    </xf>
    <xf numFmtId="0" fontId="0" fillId="18" borderId="0" xfId="0" applyFill="1" applyBorder="1" applyAlignment="1" applyProtection="1">
      <alignment horizontal="left" wrapText="1"/>
      <protection locked="0"/>
    </xf>
    <xf numFmtId="0" fontId="0" fillId="18" borderId="9" xfId="0" applyFill="1" applyBorder="1" applyAlignment="1" applyProtection="1">
      <alignment horizontal="left" wrapText="1"/>
      <protection locked="0"/>
    </xf>
    <xf numFmtId="0" fontId="0" fillId="18" borderId="10" xfId="0" applyFill="1" applyBorder="1" applyAlignment="1" applyProtection="1">
      <alignment horizontal="left" wrapText="1"/>
      <protection locked="0"/>
    </xf>
    <xf numFmtId="0" fontId="0" fillId="18" borderId="11" xfId="0" applyFill="1" applyBorder="1" applyAlignment="1" applyProtection="1">
      <alignment horizontal="left" wrapText="1"/>
      <protection locked="0"/>
    </xf>
    <xf numFmtId="0" fontId="0" fillId="18" borderId="12" xfId="0" applyFill="1" applyBorder="1" applyAlignment="1" applyProtection="1">
      <alignment horizontal="left" wrapText="1"/>
      <protection locked="0"/>
    </xf>
    <xf numFmtId="0" fontId="0" fillId="18" borderId="5" xfId="0" applyFill="1" applyBorder="1" applyAlignment="1" applyProtection="1">
      <alignment horizontal="left"/>
      <protection locked="0"/>
    </xf>
    <xf numFmtId="0" fontId="0" fillId="18" borderId="6" xfId="0" applyFill="1" applyBorder="1" applyAlignment="1" applyProtection="1">
      <alignment horizontal="left"/>
      <protection locked="0"/>
    </xf>
    <xf numFmtId="0" fontId="0" fillId="18" borderId="7" xfId="0" applyFill="1" applyBorder="1" applyAlignment="1" applyProtection="1">
      <alignment horizontal="left"/>
      <protection locked="0"/>
    </xf>
    <xf numFmtId="0" fontId="0" fillId="18" borderId="8" xfId="0" applyFill="1" applyBorder="1" applyAlignment="1" applyProtection="1">
      <alignment horizontal="left"/>
      <protection locked="0"/>
    </xf>
    <xf numFmtId="0" fontId="0" fillId="18" borderId="0" xfId="0" applyFill="1" applyBorder="1" applyAlignment="1" applyProtection="1">
      <alignment horizontal="left"/>
      <protection locked="0"/>
    </xf>
    <xf numFmtId="0" fontId="0" fillId="18" borderId="9" xfId="0" applyFill="1" applyBorder="1" applyAlignment="1" applyProtection="1">
      <alignment horizontal="left"/>
      <protection locked="0"/>
    </xf>
    <xf numFmtId="0" fontId="0" fillId="18" borderId="10" xfId="0" applyFill="1" applyBorder="1" applyAlignment="1" applyProtection="1">
      <alignment horizontal="left"/>
      <protection locked="0"/>
    </xf>
    <xf numFmtId="0" fontId="0" fillId="18" borderId="11" xfId="0" applyFill="1" applyBorder="1" applyAlignment="1" applyProtection="1">
      <alignment horizontal="left"/>
      <protection locked="0"/>
    </xf>
    <xf numFmtId="0" fontId="0" fillId="18" borderId="12" xfId="0" applyFill="1" applyBorder="1" applyAlignment="1" applyProtection="1">
      <alignment horizontal="left"/>
      <protection locked="0"/>
    </xf>
    <xf numFmtId="44" fontId="0" fillId="18" borderId="2" xfId="1" applyFont="1" applyFill="1" applyBorder="1" applyAlignment="1" applyProtection="1">
      <alignment horizontal="center"/>
      <protection locked="0"/>
    </xf>
    <xf numFmtId="44" fontId="0" fillId="18" borderId="4" xfId="1" applyFont="1" applyFill="1" applyBorder="1" applyAlignment="1" applyProtection="1">
      <alignment horizontal="center"/>
      <protection locked="0"/>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3" fillId="2" borderId="3" xfId="0" applyFont="1" applyFill="1" applyBorder="1" applyAlignment="1" applyProtection="1">
      <alignment horizontal="left"/>
    </xf>
    <xf numFmtId="0" fontId="0" fillId="4" borderId="5" xfId="0" applyFill="1" applyBorder="1" applyAlignment="1" applyProtection="1">
      <alignment horizontal="center"/>
    </xf>
    <xf numFmtId="0" fontId="0" fillId="4" borderId="7" xfId="0" applyFill="1" applyBorder="1" applyAlignment="1" applyProtection="1">
      <alignment horizontal="center"/>
    </xf>
    <xf numFmtId="0" fontId="0" fillId="18" borderId="2" xfId="0" applyFill="1" applyBorder="1" applyAlignment="1" applyProtection="1">
      <alignment horizontal="left"/>
      <protection locked="0"/>
    </xf>
    <xf numFmtId="0" fontId="0" fillId="18" borderId="3" xfId="0" applyFill="1" applyBorder="1" applyAlignment="1" applyProtection="1">
      <alignment horizontal="left"/>
      <protection locked="0"/>
    </xf>
    <xf numFmtId="0" fontId="0" fillId="18" borderId="4" xfId="0" applyFill="1" applyBorder="1" applyAlignment="1" applyProtection="1">
      <alignment horizontal="left"/>
      <protection locked="0"/>
    </xf>
    <xf numFmtId="0" fontId="0" fillId="18" borderId="2" xfId="0" applyFill="1" applyBorder="1" applyAlignment="1" applyProtection="1">
      <alignment horizontal="center" wrapText="1"/>
      <protection locked="0"/>
    </xf>
    <xf numFmtId="0" fontId="0" fillId="18" borderId="4" xfId="0" applyFill="1" applyBorder="1" applyAlignment="1" applyProtection="1">
      <alignment horizontal="center" wrapText="1"/>
      <protection locked="0"/>
    </xf>
    <xf numFmtId="44" fontId="0" fillId="7" borderId="2" xfId="0" applyNumberFormat="1" applyFill="1" applyBorder="1" applyAlignment="1" applyProtection="1">
      <alignment horizontal="center"/>
    </xf>
    <xf numFmtId="44" fontId="0" fillId="7" borderId="4" xfId="0" applyNumberFormat="1" applyFill="1" applyBorder="1" applyAlignment="1" applyProtection="1">
      <alignment horizontal="center"/>
    </xf>
    <xf numFmtId="44" fontId="0" fillId="7" borderId="2" xfId="1" applyFont="1" applyFill="1" applyBorder="1" applyAlignment="1" applyProtection="1">
      <alignment horizontal="center"/>
    </xf>
    <xf numFmtId="44" fontId="0" fillId="7" borderId="4" xfId="1" applyFont="1" applyFill="1" applyBorder="1" applyAlignment="1" applyProtection="1">
      <alignment horizontal="center"/>
    </xf>
    <xf numFmtId="0" fontId="0" fillId="5" borderId="2" xfId="0" applyFill="1" applyBorder="1" applyAlignment="1" applyProtection="1">
      <alignment horizontal="center" vertical="top" wrapText="1"/>
    </xf>
    <xf numFmtId="0" fontId="0" fillId="5" borderId="3" xfId="0" applyFill="1" applyBorder="1" applyAlignment="1" applyProtection="1">
      <alignment horizontal="center" vertical="top" wrapText="1"/>
    </xf>
    <xf numFmtId="0" fontId="0" fillId="5" borderId="4" xfId="0" applyFill="1" applyBorder="1" applyAlignment="1" applyProtection="1">
      <alignment horizontal="center" vertical="top" wrapText="1"/>
    </xf>
    <xf numFmtId="0" fontId="0" fillId="4" borderId="2" xfId="0" applyFill="1" applyBorder="1" applyAlignment="1" applyProtection="1">
      <alignment horizontal="center"/>
    </xf>
    <xf numFmtId="0" fontId="0" fillId="4" borderId="4" xfId="0" applyFill="1" applyBorder="1" applyAlignment="1" applyProtection="1">
      <alignment horizontal="center"/>
    </xf>
    <xf numFmtId="8" fontId="0" fillId="7" borderId="2" xfId="1" applyNumberFormat="1" applyFont="1" applyFill="1" applyBorder="1" applyAlignment="1" applyProtection="1">
      <alignment horizontal="center"/>
    </xf>
    <xf numFmtId="0" fontId="0" fillId="7" borderId="4" xfId="0" applyFill="1" applyBorder="1" applyAlignment="1" applyProtection="1">
      <alignment horizontal="center"/>
    </xf>
    <xf numFmtId="0" fontId="0" fillId="5" borderId="2" xfId="0" applyFill="1" applyBorder="1" applyAlignment="1" applyProtection="1">
      <alignment horizontal="left" wrapText="1"/>
    </xf>
    <xf numFmtId="0" fontId="0" fillId="5" borderId="3" xfId="0" applyFill="1" applyBorder="1" applyAlignment="1" applyProtection="1">
      <alignment horizontal="left" wrapText="1"/>
    </xf>
    <xf numFmtId="0" fontId="0" fillId="5" borderId="4" xfId="0" applyFill="1" applyBorder="1" applyAlignment="1" applyProtection="1">
      <alignment horizontal="left" wrapText="1"/>
    </xf>
    <xf numFmtId="8" fontId="0" fillId="7" borderId="2" xfId="0" applyNumberFormat="1" applyFill="1" applyBorder="1" applyAlignment="1" applyProtection="1">
      <alignment horizontal="center"/>
    </xf>
    <xf numFmtId="8" fontId="0" fillId="7" borderId="4" xfId="0" applyNumberFormat="1" applyFill="1" applyBorder="1" applyAlignment="1" applyProtection="1">
      <alignment horizontal="center"/>
    </xf>
    <xf numFmtId="0" fontId="0" fillId="18" borderId="2" xfId="0"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0" fontId="0" fillId="18" borderId="4" xfId="0" applyFill="1" applyBorder="1" applyAlignment="1" applyProtection="1">
      <alignment horizontal="left" vertical="top"/>
      <protection locked="0"/>
    </xf>
    <xf numFmtId="44" fontId="0" fillId="7" borderId="2" xfId="0" applyNumberFormat="1" applyFill="1" applyBorder="1" applyAlignment="1" applyProtection="1">
      <alignment horizontal="center" vertical="top" wrapText="1"/>
    </xf>
    <xf numFmtId="44" fontId="0" fillId="7" borderId="4" xfId="0" applyNumberFormat="1" applyFill="1" applyBorder="1" applyAlignment="1" applyProtection="1">
      <alignment horizontal="center" vertical="top" wrapText="1"/>
    </xf>
    <xf numFmtId="0" fontId="0" fillId="7" borderId="2"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2" fontId="0" fillId="9" borderId="2" xfId="0" applyNumberFormat="1" applyFill="1" applyBorder="1" applyAlignment="1" applyProtection="1">
      <alignment horizontal="center"/>
    </xf>
    <xf numFmtId="2" fontId="0" fillId="9" borderId="4" xfId="0" applyNumberFormat="1" applyFill="1" applyBorder="1" applyAlignment="1" applyProtection="1">
      <alignment horizontal="center"/>
    </xf>
    <xf numFmtId="44" fontId="0" fillId="9" borderId="2" xfId="0" applyNumberFormat="1" applyFill="1" applyBorder="1" applyAlignment="1" applyProtection="1">
      <alignment horizontal="center"/>
    </xf>
    <xf numFmtId="0" fontId="0" fillId="9" borderId="4" xfId="0" applyFill="1" applyBorder="1" applyAlignment="1" applyProtection="1">
      <alignment horizontal="center"/>
    </xf>
    <xf numFmtId="0" fontId="5" fillId="7" borderId="2" xfId="0" applyFont="1" applyFill="1" applyBorder="1" applyAlignment="1" applyProtection="1">
      <alignment horizontal="center" wrapText="1"/>
    </xf>
    <xf numFmtId="0" fontId="5" fillId="7" borderId="4" xfId="0" applyFont="1" applyFill="1" applyBorder="1" applyAlignment="1" applyProtection="1">
      <alignment horizontal="center" wrapText="1"/>
    </xf>
    <xf numFmtId="0" fontId="0" fillId="7" borderId="2" xfId="0" applyFill="1" applyBorder="1" applyAlignment="1" applyProtection="1">
      <alignment horizontal="center" wrapText="1"/>
    </xf>
    <xf numFmtId="0" fontId="0" fillId="7" borderId="4" xfId="0" applyFill="1" applyBorder="1" applyAlignment="1" applyProtection="1">
      <alignment horizontal="center" wrapText="1"/>
    </xf>
    <xf numFmtId="2" fontId="0" fillId="7" borderId="2" xfId="0" applyNumberFormat="1" applyFill="1" applyBorder="1" applyAlignment="1" applyProtection="1">
      <alignment horizontal="center"/>
    </xf>
    <xf numFmtId="2" fontId="0" fillId="7" borderId="4" xfId="0" applyNumberFormat="1" applyFill="1" applyBorder="1" applyAlignment="1" applyProtection="1">
      <alignment horizontal="center"/>
    </xf>
    <xf numFmtId="0" fontId="0" fillId="17" borderId="15" xfId="0" applyFill="1" applyBorder="1" applyAlignment="1">
      <alignment horizontal="center" vertical="center" wrapText="1"/>
    </xf>
    <xf numFmtId="0" fontId="0" fillId="17" borderId="14" xfId="0" applyFill="1" applyBorder="1" applyAlignment="1">
      <alignment horizontal="center" vertical="center" wrapText="1"/>
    </xf>
    <xf numFmtId="0" fontId="0" fillId="17" borderId="13" xfId="0" applyFill="1" applyBorder="1" applyAlignment="1">
      <alignment horizontal="center" vertical="center" wrapText="1"/>
    </xf>
  </cellXfs>
  <cellStyles count="8">
    <cellStyle name="40% - Accent2" xfId="3" builtinId="35"/>
    <cellStyle name="40% - Accent4" xfId="4" builtinId="43"/>
    <cellStyle name="40% - Accent5" xfId="5" builtinId="47"/>
    <cellStyle name="40% - Accent6" xfId="6" builtinId="51"/>
    <cellStyle name="Currency" xfId="1" builtinId="4"/>
    <cellStyle name="Currency 2" xfId="7" xr:uid="{4E596508-68A5-47BE-877D-186ED616D08D}"/>
    <cellStyle name="Normal" xfId="0" builtinId="0"/>
    <cellStyle name="Percent" xfId="2" builtinId="5"/>
  </cellStyles>
  <dxfs count="48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9"/>
  <sheetViews>
    <sheetView tabSelected="1" zoomScaleNormal="100" workbookViewId="0">
      <selection activeCell="D2" sqref="D2:O2"/>
    </sheetView>
  </sheetViews>
  <sheetFormatPr defaultRowHeight="15" outlineLevelRow="1" x14ac:dyDescent="0.25"/>
  <cols>
    <col min="1" max="1" width="2.7109375" style="40" customWidth="1"/>
    <col min="2" max="3" width="15.42578125" style="40" customWidth="1"/>
    <col min="4" max="4" width="2.7109375" style="40" customWidth="1"/>
    <col min="5" max="6" width="15.42578125" style="40" customWidth="1"/>
    <col min="7" max="7" width="2.7109375" style="40" customWidth="1"/>
    <col min="8" max="8" width="33" style="40" customWidth="1"/>
    <col min="9" max="9" width="15.42578125" style="40" customWidth="1"/>
    <col min="10" max="10" width="2.7109375" style="40" customWidth="1"/>
    <col min="11" max="12" width="15.42578125" style="40" customWidth="1"/>
    <col min="13" max="13" width="2.7109375" style="40" customWidth="1"/>
    <col min="14" max="15" width="15.42578125" style="40" customWidth="1"/>
    <col min="16" max="16384" width="9.140625" style="40"/>
  </cols>
  <sheetData>
    <row r="1" spans="2:15" ht="15.75" thickBot="1" x14ac:dyDescent="0.3"/>
    <row r="2" spans="2:15" ht="15.75" thickBot="1" x14ac:dyDescent="0.3">
      <c r="B2" s="41" t="s">
        <v>77</v>
      </c>
      <c r="C2" s="42"/>
      <c r="D2" s="113" t="s">
        <v>180</v>
      </c>
      <c r="E2" s="114"/>
      <c r="F2" s="114"/>
      <c r="G2" s="114"/>
      <c r="H2" s="114"/>
      <c r="I2" s="114"/>
      <c r="J2" s="114"/>
      <c r="K2" s="114"/>
      <c r="L2" s="114"/>
      <c r="M2" s="114"/>
      <c r="N2" s="114"/>
      <c r="O2" s="115"/>
    </row>
    <row r="3" spans="2:15" s="44" customFormat="1" ht="15.75" thickBot="1" x14ac:dyDescent="0.3">
      <c r="B3" s="43"/>
      <c r="C3" s="43"/>
      <c r="D3" s="43"/>
      <c r="E3" s="43"/>
      <c r="F3" s="43"/>
      <c r="G3" s="43"/>
      <c r="H3" s="43"/>
      <c r="I3" s="43"/>
      <c r="J3" s="43"/>
      <c r="K3" s="43"/>
      <c r="L3" s="43"/>
      <c r="M3" s="43"/>
      <c r="N3" s="43"/>
      <c r="O3" s="43"/>
    </row>
    <row r="4" spans="2:15" s="44" customFormat="1" ht="15.75" thickBot="1" x14ac:dyDescent="0.3">
      <c r="B4" s="45" t="s">
        <v>179</v>
      </c>
      <c r="C4" s="46"/>
      <c r="D4" s="113" t="s">
        <v>181</v>
      </c>
      <c r="E4" s="114"/>
      <c r="F4" s="114"/>
      <c r="G4" s="114"/>
      <c r="H4" s="114"/>
      <c r="I4" s="114"/>
      <c r="J4" s="114"/>
      <c r="K4" s="114"/>
      <c r="L4" s="114"/>
      <c r="M4" s="114"/>
      <c r="N4" s="114"/>
      <c r="O4" s="115"/>
    </row>
    <row r="5" spans="2:15" ht="15.75" thickBot="1" x14ac:dyDescent="0.3"/>
    <row r="6" spans="2:15" ht="15.75" thickBot="1" x14ac:dyDescent="0.3">
      <c r="B6" s="47" t="s">
        <v>0</v>
      </c>
      <c r="C6" s="48"/>
      <c r="D6" s="113" t="s">
        <v>182</v>
      </c>
      <c r="E6" s="114"/>
      <c r="F6" s="114"/>
      <c r="G6" s="114"/>
      <c r="H6" s="114"/>
      <c r="I6" s="114"/>
      <c r="J6" s="114"/>
      <c r="K6" s="114"/>
      <c r="L6" s="114"/>
      <c r="M6" s="114"/>
      <c r="N6" s="114"/>
      <c r="O6" s="115"/>
    </row>
    <row r="7" spans="2:15" ht="15.75" outlineLevel="1" thickBot="1" x14ac:dyDescent="0.3"/>
    <row r="8" spans="2:15" ht="15.75" outlineLevel="1" thickBot="1" x14ac:dyDescent="0.3">
      <c r="B8" s="109" t="s">
        <v>178</v>
      </c>
      <c r="C8" s="110"/>
      <c r="D8" s="49" t="s">
        <v>67</v>
      </c>
      <c r="E8" s="109" t="s">
        <v>68</v>
      </c>
      <c r="F8" s="110"/>
      <c r="G8" s="49" t="s">
        <v>67</v>
      </c>
      <c r="H8" s="109" t="s">
        <v>69</v>
      </c>
      <c r="I8" s="110"/>
      <c r="J8" s="49" t="s">
        <v>67</v>
      </c>
      <c r="K8" s="109" t="s">
        <v>71</v>
      </c>
      <c r="L8" s="110"/>
      <c r="M8" s="49" t="s">
        <v>67</v>
      </c>
      <c r="N8" s="109" t="s">
        <v>70</v>
      </c>
      <c r="O8" s="110"/>
    </row>
    <row r="9" spans="2:15" ht="30" customHeight="1" outlineLevel="1" thickBot="1" x14ac:dyDescent="0.3">
      <c r="B9" s="111" t="str">
        <f>"Research Program 1 "&amp;D6</f>
        <v>Research Program 1 [Research Program 1 Name]</v>
      </c>
      <c r="C9" s="112"/>
      <c r="E9" s="111" t="str">
        <f>"Research Program 1 "&amp;D6</f>
        <v>Research Program 1 [Research Program 1 Name]</v>
      </c>
      <c r="F9" s="112"/>
      <c r="H9" s="111" t="str">
        <f>"Research Program 1 "&amp;D6</f>
        <v>Research Program 1 [Research Program 1 Name]</v>
      </c>
      <c r="I9" s="112"/>
      <c r="K9" s="111" t="str">
        <f>"Research Program 1 "&amp;D6</f>
        <v>Research Program 1 [Research Program 1 Name]</v>
      </c>
      <c r="L9" s="112"/>
      <c r="N9" s="111" t="str">
        <f>"Research Program 1 "&amp;D6</f>
        <v>Research Program 1 [Research Program 1 Name]</v>
      </c>
      <c r="O9" s="112"/>
    </row>
    <row r="10" spans="2:15" s="50" customFormat="1" ht="362.25" customHeight="1" outlineLevel="1" thickBot="1" x14ac:dyDescent="0.3">
      <c r="B10" s="105" t="s">
        <v>212</v>
      </c>
      <c r="C10" s="106"/>
      <c r="E10" s="107" t="s">
        <v>72</v>
      </c>
      <c r="F10" s="108"/>
      <c r="H10" s="107" t="s">
        <v>72</v>
      </c>
      <c r="I10" s="108"/>
      <c r="K10" s="107" t="s">
        <v>72</v>
      </c>
      <c r="L10" s="108"/>
      <c r="N10" s="107" t="s">
        <v>72</v>
      </c>
      <c r="O10" s="108"/>
    </row>
    <row r="11" spans="2:15" outlineLevel="1" x14ac:dyDescent="0.25"/>
    <row r="12" spans="2:15" ht="15.75" thickBot="1" x14ac:dyDescent="0.3"/>
    <row r="13" spans="2:15" ht="15.75" thickBot="1" x14ac:dyDescent="0.3">
      <c r="B13" s="47" t="s">
        <v>73</v>
      </c>
      <c r="C13" s="48"/>
      <c r="D13" s="113" t="s">
        <v>183</v>
      </c>
      <c r="E13" s="114"/>
      <c r="F13" s="114"/>
      <c r="G13" s="114"/>
      <c r="H13" s="114"/>
      <c r="I13" s="114"/>
      <c r="J13" s="114"/>
      <c r="K13" s="114"/>
      <c r="L13" s="114"/>
      <c r="M13" s="114"/>
      <c r="N13" s="114"/>
      <c r="O13" s="115"/>
    </row>
    <row r="14" spans="2:15" ht="15.75" outlineLevel="1" thickBot="1" x14ac:dyDescent="0.3"/>
    <row r="15" spans="2:15" ht="15.75" outlineLevel="1" thickBot="1" x14ac:dyDescent="0.3">
      <c r="B15" s="109" t="s">
        <v>178</v>
      </c>
      <c r="C15" s="110"/>
      <c r="D15" s="49" t="s">
        <v>67</v>
      </c>
      <c r="E15" s="109" t="s">
        <v>68</v>
      </c>
      <c r="F15" s="110"/>
      <c r="G15" s="49" t="s">
        <v>67</v>
      </c>
      <c r="H15" s="109" t="s">
        <v>69</v>
      </c>
      <c r="I15" s="110"/>
      <c r="J15" s="49" t="s">
        <v>67</v>
      </c>
      <c r="K15" s="109" t="s">
        <v>71</v>
      </c>
      <c r="L15" s="110"/>
      <c r="M15" s="49" t="s">
        <v>67</v>
      </c>
      <c r="N15" s="109" t="s">
        <v>70</v>
      </c>
      <c r="O15" s="110"/>
    </row>
    <row r="16" spans="2:15" ht="30" customHeight="1" outlineLevel="1" thickBot="1" x14ac:dyDescent="0.3">
      <c r="B16" s="111" t="str">
        <f>"Research Program 2 "&amp;D13</f>
        <v>Research Program 2 [Research Program 2 Name]</v>
      </c>
      <c r="C16" s="112"/>
      <c r="E16" s="111" t="str">
        <f>"Research Program 2 "&amp;D13</f>
        <v>Research Program 2 [Research Program 2 Name]</v>
      </c>
      <c r="F16" s="112"/>
      <c r="H16" s="111" t="str">
        <f>"Research Program 2 "&amp;D13</f>
        <v>Research Program 2 [Research Program 2 Name]</v>
      </c>
      <c r="I16" s="112"/>
      <c r="K16" s="111" t="str">
        <f>"Research Program 2 "&amp;D13</f>
        <v>Research Program 2 [Research Program 2 Name]</v>
      </c>
      <c r="L16" s="112"/>
      <c r="N16" s="111" t="str">
        <f>"Research Program 2 "&amp;D13</f>
        <v>Research Program 2 [Research Program 2 Name]</v>
      </c>
      <c r="O16" s="112"/>
    </row>
    <row r="17" spans="2:15" s="50" customFormat="1" ht="363" customHeight="1" outlineLevel="1" thickBot="1" x14ac:dyDescent="0.3">
      <c r="B17" s="105" t="s">
        <v>213</v>
      </c>
      <c r="C17" s="106"/>
      <c r="E17" s="107" t="s">
        <v>72</v>
      </c>
      <c r="F17" s="108"/>
      <c r="H17" s="107" t="s">
        <v>72</v>
      </c>
      <c r="I17" s="108"/>
      <c r="K17" s="107" t="s">
        <v>72</v>
      </c>
      <c r="L17" s="108"/>
      <c r="N17" s="107" t="s">
        <v>72</v>
      </c>
      <c r="O17" s="108"/>
    </row>
    <row r="18" spans="2:15" outlineLevel="1" x14ac:dyDescent="0.25"/>
    <row r="19" spans="2:15" ht="15.75" thickBot="1" x14ac:dyDescent="0.3"/>
    <row r="20" spans="2:15" ht="15.75" thickBot="1" x14ac:dyDescent="0.3">
      <c r="B20" s="47" t="s">
        <v>74</v>
      </c>
      <c r="C20" s="48"/>
      <c r="D20" s="113" t="s">
        <v>184</v>
      </c>
      <c r="E20" s="114"/>
      <c r="F20" s="114"/>
      <c r="G20" s="114"/>
      <c r="H20" s="114"/>
      <c r="I20" s="114"/>
      <c r="J20" s="114"/>
      <c r="K20" s="114"/>
      <c r="L20" s="114"/>
      <c r="M20" s="114"/>
      <c r="N20" s="114"/>
      <c r="O20" s="115"/>
    </row>
    <row r="21" spans="2:15" ht="15.75" outlineLevel="1" thickBot="1" x14ac:dyDescent="0.3"/>
    <row r="22" spans="2:15" ht="15.75" outlineLevel="1" thickBot="1" x14ac:dyDescent="0.3">
      <c r="B22" s="109" t="s">
        <v>178</v>
      </c>
      <c r="C22" s="110"/>
      <c r="D22" s="49" t="s">
        <v>67</v>
      </c>
      <c r="E22" s="109" t="s">
        <v>68</v>
      </c>
      <c r="F22" s="110"/>
      <c r="G22" s="49" t="s">
        <v>67</v>
      </c>
      <c r="H22" s="109" t="s">
        <v>69</v>
      </c>
      <c r="I22" s="110"/>
      <c r="J22" s="49" t="s">
        <v>67</v>
      </c>
      <c r="K22" s="109" t="s">
        <v>71</v>
      </c>
      <c r="L22" s="110"/>
      <c r="M22" s="49" t="s">
        <v>67</v>
      </c>
      <c r="N22" s="109" t="s">
        <v>70</v>
      </c>
      <c r="O22" s="110"/>
    </row>
    <row r="23" spans="2:15" ht="30" customHeight="1" outlineLevel="1" thickBot="1" x14ac:dyDescent="0.3">
      <c r="B23" s="111" t="str">
        <f>"Research Program 3 "&amp;D20</f>
        <v>Research Program 3 [Research Program 3 Name]</v>
      </c>
      <c r="C23" s="112"/>
      <c r="E23" s="111" t="str">
        <f>"Research Program 3 "&amp;D20</f>
        <v>Research Program 3 [Research Program 3 Name]</v>
      </c>
      <c r="F23" s="112"/>
      <c r="H23" s="111" t="str">
        <f>"Research Program 3 "&amp;D20</f>
        <v>Research Program 3 [Research Program 3 Name]</v>
      </c>
      <c r="I23" s="112"/>
      <c r="K23" s="111" t="str">
        <f>"Research Program 3 "&amp;D20</f>
        <v>Research Program 3 [Research Program 3 Name]</v>
      </c>
      <c r="L23" s="112"/>
      <c r="N23" s="111" t="str">
        <f>"Research Program 3 "&amp;D20</f>
        <v>Research Program 3 [Research Program 3 Name]</v>
      </c>
      <c r="O23" s="112"/>
    </row>
    <row r="24" spans="2:15" s="50" customFormat="1" ht="364.5" customHeight="1" outlineLevel="1" thickBot="1" x14ac:dyDescent="0.3">
      <c r="B24" s="105" t="s">
        <v>213</v>
      </c>
      <c r="C24" s="106"/>
      <c r="E24" s="107" t="s">
        <v>72</v>
      </c>
      <c r="F24" s="108"/>
      <c r="H24" s="107" t="s">
        <v>72</v>
      </c>
      <c r="I24" s="108"/>
      <c r="K24" s="107" t="s">
        <v>72</v>
      </c>
      <c r="L24" s="108"/>
      <c r="N24" s="107" t="s">
        <v>72</v>
      </c>
      <c r="O24" s="108"/>
    </row>
    <row r="25" spans="2:15" outlineLevel="1" x14ac:dyDescent="0.25"/>
    <row r="26" spans="2:15" ht="15.75" thickBot="1" x14ac:dyDescent="0.3"/>
    <row r="27" spans="2:15" ht="15.75" thickBot="1" x14ac:dyDescent="0.3">
      <c r="B27" s="47" t="s">
        <v>76</v>
      </c>
      <c r="C27" s="48"/>
      <c r="D27" s="113" t="s">
        <v>185</v>
      </c>
      <c r="E27" s="114"/>
      <c r="F27" s="114"/>
      <c r="G27" s="114"/>
      <c r="H27" s="114"/>
      <c r="I27" s="114"/>
      <c r="J27" s="114"/>
      <c r="K27" s="114"/>
      <c r="L27" s="114"/>
      <c r="M27" s="114"/>
      <c r="N27" s="114"/>
      <c r="O27" s="115"/>
    </row>
    <row r="28" spans="2:15" ht="15.75" outlineLevel="1" thickBot="1" x14ac:dyDescent="0.3"/>
    <row r="29" spans="2:15" ht="15.75" outlineLevel="1" thickBot="1" x14ac:dyDescent="0.3">
      <c r="B29" s="109" t="s">
        <v>178</v>
      </c>
      <c r="C29" s="110"/>
      <c r="D29" s="49" t="s">
        <v>67</v>
      </c>
      <c r="E29" s="109" t="s">
        <v>68</v>
      </c>
      <c r="F29" s="110"/>
      <c r="G29" s="49" t="s">
        <v>67</v>
      </c>
      <c r="H29" s="109" t="s">
        <v>69</v>
      </c>
      <c r="I29" s="110"/>
      <c r="J29" s="49" t="s">
        <v>67</v>
      </c>
      <c r="K29" s="109" t="s">
        <v>71</v>
      </c>
      <c r="L29" s="110"/>
      <c r="M29" s="49" t="s">
        <v>67</v>
      </c>
      <c r="N29" s="109" t="s">
        <v>70</v>
      </c>
      <c r="O29" s="110"/>
    </row>
    <row r="30" spans="2:15" ht="30" customHeight="1" outlineLevel="1" thickBot="1" x14ac:dyDescent="0.3">
      <c r="B30" s="111" t="str">
        <f>"Research Program 4 "&amp;D27</f>
        <v>Research Program 4 [Research Program 4 Name]</v>
      </c>
      <c r="C30" s="112"/>
      <c r="E30" s="111" t="str">
        <f>"Research Program 4 "&amp;D27</f>
        <v>Research Program 4 [Research Program 4 Name]</v>
      </c>
      <c r="F30" s="112"/>
      <c r="H30" s="111" t="str">
        <f>"Research Program 4 "&amp;D27</f>
        <v>Research Program 4 [Research Program 4 Name]</v>
      </c>
      <c r="I30" s="112"/>
      <c r="K30" s="111" t="str">
        <f>"Research Program 4 "&amp;D27</f>
        <v>Research Program 4 [Research Program 4 Name]</v>
      </c>
      <c r="L30" s="112"/>
      <c r="N30" s="111" t="str">
        <f>"Research Program 4 "&amp;D27</f>
        <v>Research Program 4 [Research Program 4 Name]</v>
      </c>
      <c r="O30" s="112"/>
    </row>
    <row r="31" spans="2:15" s="50" customFormat="1" ht="364.5" customHeight="1" outlineLevel="1" thickBot="1" x14ac:dyDescent="0.3">
      <c r="B31" s="105" t="s">
        <v>213</v>
      </c>
      <c r="C31" s="106"/>
      <c r="E31" s="107" t="s">
        <v>72</v>
      </c>
      <c r="F31" s="108"/>
      <c r="H31" s="107" t="s">
        <v>72</v>
      </c>
      <c r="I31" s="108"/>
      <c r="K31" s="107" t="s">
        <v>72</v>
      </c>
      <c r="L31" s="108"/>
      <c r="N31" s="107" t="s">
        <v>72</v>
      </c>
      <c r="O31" s="108"/>
    </row>
    <row r="32" spans="2:15" outlineLevel="1" x14ac:dyDescent="0.25"/>
    <row r="33" spans="2:15" ht="15.75" thickBot="1" x14ac:dyDescent="0.3"/>
    <row r="34" spans="2:15" ht="15.75" thickBot="1" x14ac:dyDescent="0.3">
      <c r="B34" s="47" t="s">
        <v>75</v>
      </c>
      <c r="C34" s="48"/>
      <c r="D34" s="113" t="s">
        <v>186</v>
      </c>
      <c r="E34" s="114"/>
      <c r="F34" s="114"/>
      <c r="G34" s="114"/>
      <c r="H34" s="114"/>
      <c r="I34" s="114"/>
      <c r="J34" s="114"/>
      <c r="K34" s="114"/>
      <c r="L34" s="114"/>
      <c r="M34" s="114"/>
      <c r="N34" s="114"/>
      <c r="O34" s="115"/>
    </row>
    <row r="35" spans="2:15" ht="15.75" outlineLevel="1" thickBot="1" x14ac:dyDescent="0.3"/>
    <row r="36" spans="2:15" ht="15.75" outlineLevel="1" thickBot="1" x14ac:dyDescent="0.3">
      <c r="B36" s="109" t="s">
        <v>178</v>
      </c>
      <c r="C36" s="110"/>
      <c r="D36" s="49" t="s">
        <v>67</v>
      </c>
      <c r="E36" s="109" t="s">
        <v>68</v>
      </c>
      <c r="F36" s="110"/>
      <c r="G36" s="49" t="s">
        <v>67</v>
      </c>
      <c r="H36" s="109" t="s">
        <v>69</v>
      </c>
      <c r="I36" s="110"/>
      <c r="J36" s="49" t="s">
        <v>67</v>
      </c>
      <c r="K36" s="109" t="s">
        <v>71</v>
      </c>
      <c r="L36" s="110"/>
      <c r="M36" s="49" t="s">
        <v>67</v>
      </c>
      <c r="N36" s="109" t="s">
        <v>70</v>
      </c>
      <c r="O36" s="110"/>
    </row>
    <row r="37" spans="2:15" ht="30" customHeight="1" outlineLevel="1" thickBot="1" x14ac:dyDescent="0.3">
      <c r="B37" s="111" t="str">
        <f>"Research Program 5 "&amp;D34</f>
        <v>Research Program 5 [Research Program 5 Name]</v>
      </c>
      <c r="C37" s="112"/>
      <c r="E37" s="111" t="str">
        <f>"Research Program 5 "&amp;D34</f>
        <v>Research Program 5 [Research Program 5 Name]</v>
      </c>
      <c r="F37" s="112"/>
      <c r="H37" s="111" t="str">
        <f>"Research Program 5 "&amp;D34</f>
        <v>Research Program 5 [Research Program 5 Name]</v>
      </c>
      <c r="I37" s="112"/>
      <c r="K37" s="111" t="str">
        <f>"Research Program 5 "&amp;D34</f>
        <v>Research Program 5 [Research Program 5 Name]</v>
      </c>
      <c r="L37" s="112"/>
      <c r="N37" s="111" t="str">
        <f>"Research Program 5 "&amp;D34</f>
        <v>Research Program 5 [Research Program 5 Name]</v>
      </c>
      <c r="O37" s="112"/>
    </row>
    <row r="38" spans="2:15" s="50" customFormat="1" ht="365.25" customHeight="1" outlineLevel="1" thickBot="1" x14ac:dyDescent="0.3">
      <c r="B38" s="105" t="s">
        <v>213</v>
      </c>
      <c r="C38" s="106"/>
      <c r="E38" s="107" t="s">
        <v>72</v>
      </c>
      <c r="F38" s="108"/>
      <c r="H38" s="107" t="s">
        <v>72</v>
      </c>
      <c r="I38" s="108"/>
      <c r="K38" s="107" t="s">
        <v>72</v>
      </c>
      <c r="L38" s="108"/>
      <c r="N38" s="107" t="s">
        <v>72</v>
      </c>
      <c r="O38" s="108"/>
    </row>
    <row r="39" spans="2:15" outlineLevel="1" x14ac:dyDescent="0.25"/>
  </sheetData>
  <sheetProtection algorithmName="SHA-512" hashValue="FvY6TVKPXFV+s5LtoPyS8OvRtMA9cuSmQTyvAKzlsQI/ANZkQJSi/CAwEFCgZPr7en7oErxhGj2fPt9IEtkUPQ==" saltValue="3L87dtSRk6lAechFwOi2Tg==" spinCount="100000" sheet="1" objects="1" scenarios="1"/>
  <mergeCells count="82">
    <mergeCell ref="D2:O2"/>
    <mergeCell ref="D6:O6"/>
    <mergeCell ref="D27:O27"/>
    <mergeCell ref="D20:O20"/>
    <mergeCell ref="N9:O9"/>
    <mergeCell ref="K9:L9"/>
    <mergeCell ref="H9:I9"/>
    <mergeCell ref="E9:F9"/>
    <mergeCell ref="N10:O10"/>
    <mergeCell ref="K10:L10"/>
    <mergeCell ref="H10:I10"/>
    <mergeCell ref="E10:F10"/>
    <mergeCell ref="N15:O15"/>
    <mergeCell ref="N24:O24"/>
    <mergeCell ref="B9:C9"/>
    <mergeCell ref="B8:C8"/>
    <mergeCell ref="N8:O8"/>
    <mergeCell ref="K8:L8"/>
    <mergeCell ref="H8:I8"/>
    <mergeCell ref="E8:F8"/>
    <mergeCell ref="B10:C10"/>
    <mergeCell ref="B15:C15"/>
    <mergeCell ref="E15:F15"/>
    <mergeCell ref="H15:I15"/>
    <mergeCell ref="K15:L15"/>
    <mergeCell ref="D13:O13"/>
    <mergeCell ref="B17:C17"/>
    <mergeCell ref="E17:F17"/>
    <mergeCell ref="H17:I17"/>
    <mergeCell ref="K17:L17"/>
    <mergeCell ref="N17:O17"/>
    <mergeCell ref="B16:C16"/>
    <mergeCell ref="E16:F16"/>
    <mergeCell ref="H16:I16"/>
    <mergeCell ref="K16:L16"/>
    <mergeCell ref="N16:O16"/>
    <mergeCell ref="B23:C23"/>
    <mergeCell ref="E23:F23"/>
    <mergeCell ref="H23:I23"/>
    <mergeCell ref="K23:L23"/>
    <mergeCell ref="N23:O23"/>
    <mergeCell ref="B22:C22"/>
    <mergeCell ref="E22:F22"/>
    <mergeCell ref="H22:I22"/>
    <mergeCell ref="K22:L22"/>
    <mergeCell ref="N22:O22"/>
    <mergeCell ref="K30:L30"/>
    <mergeCell ref="N30:O30"/>
    <mergeCell ref="B31:C31"/>
    <mergeCell ref="E31:F31"/>
    <mergeCell ref="H31:I31"/>
    <mergeCell ref="K31:L31"/>
    <mergeCell ref="N31:O31"/>
    <mergeCell ref="B30:C30"/>
    <mergeCell ref="K29:L29"/>
    <mergeCell ref="N29:O29"/>
    <mergeCell ref="B24:C24"/>
    <mergeCell ref="E24:F24"/>
    <mergeCell ref="H24:I24"/>
    <mergeCell ref="K24:L24"/>
    <mergeCell ref="B29:C29"/>
    <mergeCell ref="K38:L38"/>
    <mergeCell ref="N38:O38"/>
    <mergeCell ref="D4:O4"/>
    <mergeCell ref="E36:F36"/>
    <mergeCell ref="H36:I36"/>
    <mergeCell ref="K36:L36"/>
    <mergeCell ref="N36:O36"/>
    <mergeCell ref="E37:F37"/>
    <mergeCell ref="H37:I37"/>
    <mergeCell ref="K37:L37"/>
    <mergeCell ref="N37:O37"/>
    <mergeCell ref="E30:F30"/>
    <mergeCell ref="H30:I30"/>
    <mergeCell ref="E29:F29"/>
    <mergeCell ref="H29:I29"/>
    <mergeCell ref="D34:O34"/>
    <mergeCell ref="B38:C38"/>
    <mergeCell ref="E38:F38"/>
    <mergeCell ref="H38:I38"/>
    <mergeCell ref="B36:C36"/>
    <mergeCell ref="B37:C37"/>
  </mergeCells>
  <dataValidations count="1">
    <dataValidation type="textLength" operator="lessThanOrEqual" showInputMessage="1" showErrorMessage="1" errorTitle="Cell limited to 1000 characters" error="This cell is limited to 1000 characters including spaces." sqref="B31:C31 E10:F10 K10:L10 H10:I10 N10:O10 N38:O38 E17:F17 K17:L17 H17:I17 N17:O17 B10:C10 E24:F24 K24:L24 H24:I24 N24:O24 B17:C17 E31:F31 K31:L31 H31:I31 N31:O31 B24:C24 E38:F38 K38:L38 H38:I38 B38:C38" xr:uid="{00000000-0002-0000-0000-000000000000}">
      <formula1>1000</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440"/>
  <sheetViews>
    <sheetView showGridLines="0" zoomScaleNormal="100" workbookViewId="0">
      <selection activeCell="P6" sqref="P6"/>
    </sheetView>
  </sheetViews>
  <sheetFormatPr defaultRowHeight="15" outlineLevelRow="1" x14ac:dyDescent="0.25"/>
  <cols>
    <col min="1" max="1" width="2.7109375" style="40" customWidth="1"/>
    <col min="2" max="11" width="15.42578125" style="40" customWidth="1"/>
    <col min="12" max="18" width="9.140625" style="40"/>
    <col min="19" max="20" width="8.7109375" style="40" hidden="1" customWidth="1"/>
    <col min="21" max="16384" width="9.140625" style="40"/>
  </cols>
  <sheetData>
    <row r="1" spans="2:20" ht="15.75" thickBot="1" x14ac:dyDescent="0.3"/>
    <row r="2" spans="2:20" ht="15.75" thickBot="1" x14ac:dyDescent="0.3">
      <c r="B2" s="47" t="s">
        <v>0</v>
      </c>
      <c r="C2" s="48"/>
      <c r="D2" s="147" t="str">
        <f>'Project Overview '!D6</f>
        <v>[Research Program 1 Name]</v>
      </c>
      <c r="E2" s="147"/>
      <c r="F2" s="147"/>
      <c r="G2" s="147"/>
      <c r="H2" s="147"/>
      <c r="I2" s="48"/>
      <c r="J2" s="48"/>
      <c r="K2" s="69"/>
    </row>
    <row r="3" spans="2:20" ht="15.75" thickBot="1" x14ac:dyDescent="0.3"/>
    <row r="4" spans="2:20" ht="15.75" thickBot="1" x14ac:dyDescent="0.3">
      <c r="B4" s="74" t="str">
        <f>CONCATENATE("Total Inputs - ",B2)</f>
        <v>Total Inputs - Research Program 1</v>
      </c>
      <c r="C4" s="71"/>
      <c r="D4" s="71" t="str">
        <f>D2</f>
        <v>[Research Program 1 Name]</v>
      </c>
      <c r="E4" s="71"/>
      <c r="F4" s="71"/>
      <c r="G4" s="71"/>
      <c r="H4" s="71"/>
      <c r="I4" s="71"/>
      <c r="J4" s="71"/>
      <c r="K4" s="72"/>
    </row>
    <row r="5" spans="2:20" ht="15.75" outlineLevel="1" thickBot="1" x14ac:dyDescent="0.3"/>
    <row r="6" spans="2:20" ht="15.75" outlineLevel="1" thickBot="1" x14ac:dyDescent="0.3">
      <c r="B6" s="75" t="s">
        <v>1</v>
      </c>
      <c r="C6" s="76" t="s">
        <v>2</v>
      </c>
      <c r="D6" s="76" t="s">
        <v>3</v>
      </c>
      <c r="E6" s="76" t="s">
        <v>4</v>
      </c>
      <c r="F6" s="76" t="s">
        <v>5</v>
      </c>
      <c r="G6" s="76" t="s">
        <v>6</v>
      </c>
      <c r="H6" s="76" t="s">
        <v>7</v>
      </c>
      <c r="I6" s="76" t="s">
        <v>8</v>
      </c>
      <c r="J6" s="76" t="s">
        <v>9</v>
      </c>
      <c r="K6" s="77" t="s">
        <v>10</v>
      </c>
    </row>
    <row r="7" spans="2:20" ht="15.75" outlineLevel="1" thickBot="1" x14ac:dyDescent="0.3">
      <c r="B7" s="103">
        <v>0</v>
      </c>
      <c r="C7" s="103">
        <v>0</v>
      </c>
      <c r="D7" s="103">
        <v>0</v>
      </c>
      <c r="E7" s="103">
        <v>0</v>
      </c>
      <c r="F7" s="103">
        <v>0</v>
      </c>
      <c r="G7" s="103">
        <v>0</v>
      </c>
      <c r="H7" s="103">
        <v>0</v>
      </c>
      <c r="I7" s="103">
        <v>0</v>
      </c>
      <c r="J7" s="103">
        <v>0</v>
      </c>
      <c r="K7" s="103">
        <v>0</v>
      </c>
    </row>
    <row r="8" spans="2:20" ht="15.75" outlineLevel="1" thickBot="1" x14ac:dyDescent="0.3">
      <c r="B8" s="78"/>
      <c r="C8" s="78"/>
      <c r="D8" s="78"/>
      <c r="E8" s="78"/>
      <c r="F8" s="78"/>
      <c r="G8" s="78"/>
      <c r="H8" s="78"/>
      <c r="I8" s="78"/>
      <c r="J8" s="78"/>
      <c r="K8" s="78"/>
    </row>
    <row r="9" spans="2:20" ht="15.75" outlineLevel="1" thickBot="1" x14ac:dyDescent="0.3">
      <c r="B9" s="78"/>
      <c r="C9" s="78"/>
      <c r="D9" s="78"/>
      <c r="E9" s="78"/>
      <c r="F9" s="75" t="s">
        <v>32</v>
      </c>
      <c r="G9" s="77" t="s">
        <v>33</v>
      </c>
      <c r="H9" s="78"/>
      <c r="I9" s="78"/>
      <c r="J9" s="75" t="s">
        <v>171</v>
      </c>
      <c r="K9" s="77" t="s">
        <v>172</v>
      </c>
    </row>
    <row r="10" spans="2:20" ht="15.75" outlineLevel="1" thickBot="1" x14ac:dyDescent="0.3">
      <c r="B10" s="78"/>
      <c r="C10" s="78"/>
      <c r="D10" s="78"/>
      <c r="E10" s="78"/>
      <c r="F10" s="79">
        <f>SUM(B7:K7)</f>
        <v>0</v>
      </c>
      <c r="G10" s="80">
        <f>NPV(0.05,B7:K7)</f>
        <v>0</v>
      </c>
      <c r="H10" s="78"/>
      <c r="I10" s="78"/>
      <c r="J10" s="79">
        <f>SUM('RP 1'!$F$10,'RP 2'!$F$10,'RP 3'!$F$10,'RP 4'!$F$10,'RP 5'!$F$10)</f>
        <v>0</v>
      </c>
      <c r="K10" s="80">
        <f>SUM('RP 1'!$G$10,'RP 2'!$G$10,'RP 3'!$G$10,'RP 4'!$G$10,'RP 5'!$G$10)</f>
        <v>0</v>
      </c>
      <c r="S10" s="81"/>
      <c r="T10" s="81"/>
    </row>
    <row r="11" spans="2:20" ht="15.75" thickBot="1" x14ac:dyDescent="0.3">
      <c r="S11" s="81"/>
      <c r="T11" s="81"/>
    </row>
    <row r="12" spans="2:20" ht="15.75" thickBot="1" x14ac:dyDescent="0.3">
      <c r="B12" s="74" t="str">
        <f>CONCATENATE("Activities - ",B2)</f>
        <v>Activities - Research Program 1</v>
      </c>
      <c r="C12" s="71"/>
      <c r="D12" s="71" t="str">
        <f>D2</f>
        <v>[Research Program 1 Name]</v>
      </c>
      <c r="E12" s="71"/>
      <c r="F12" s="71"/>
      <c r="G12" s="71"/>
      <c r="H12" s="71"/>
      <c r="I12" s="71"/>
      <c r="J12" s="71"/>
      <c r="K12" s="72"/>
      <c r="S12" s="81"/>
      <c r="T12" s="81"/>
    </row>
    <row r="13" spans="2:20" ht="15.75" outlineLevel="1" thickBot="1" x14ac:dyDescent="0.3">
      <c r="S13" s="81"/>
      <c r="T13" s="81"/>
    </row>
    <row r="14" spans="2:20" ht="15.75" outlineLevel="1" thickBot="1" x14ac:dyDescent="0.3">
      <c r="B14" s="82" t="s">
        <v>12</v>
      </c>
      <c r="C14" s="83"/>
      <c r="D14" s="83"/>
      <c r="E14" s="83"/>
      <c r="F14" s="83"/>
      <c r="G14" s="83"/>
      <c r="H14" s="83"/>
      <c r="I14" s="83"/>
      <c r="J14" s="83"/>
      <c r="K14" s="84"/>
      <c r="S14" s="81"/>
      <c r="T14" s="81"/>
    </row>
    <row r="15" spans="2:20" ht="15.75" outlineLevel="1" thickBot="1" x14ac:dyDescent="0.3">
      <c r="B15" s="85" t="s">
        <v>11</v>
      </c>
      <c r="C15" s="86"/>
      <c r="D15" s="86"/>
      <c r="E15" s="86"/>
      <c r="F15" s="86"/>
      <c r="G15" s="86"/>
      <c r="H15" s="86"/>
      <c r="I15" s="86"/>
      <c r="J15" s="86"/>
      <c r="K15" s="87"/>
      <c r="S15" s="81"/>
      <c r="T15" s="81"/>
    </row>
    <row r="16" spans="2:20" outlineLevel="1" x14ac:dyDescent="0.25">
      <c r="B16" s="134" t="s">
        <v>44</v>
      </c>
      <c r="C16" s="135"/>
      <c r="D16" s="135"/>
      <c r="E16" s="135"/>
      <c r="F16" s="135"/>
      <c r="G16" s="135"/>
      <c r="H16" s="135"/>
      <c r="I16" s="135"/>
      <c r="J16" s="135"/>
      <c r="K16" s="136"/>
      <c r="S16" s="81"/>
      <c r="T16" s="81"/>
    </row>
    <row r="17" spans="2:20" outlineLevel="1" x14ac:dyDescent="0.25">
      <c r="B17" s="137"/>
      <c r="C17" s="138"/>
      <c r="D17" s="138"/>
      <c r="E17" s="138"/>
      <c r="F17" s="138"/>
      <c r="G17" s="138"/>
      <c r="H17" s="138"/>
      <c r="I17" s="138"/>
      <c r="J17" s="138"/>
      <c r="K17" s="139"/>
      <c r="S17" s="81"/>
      <c r="T17" s="81"/>
    </row>
    <row r="18" spans="2:20" outlineLevel="1" x14ac:dyDescent="0.25">
      <c r="B18" s="137"/>
      <c r="C18" s="138"/>
      <c r="D18" s="138"/>
      <c r="E18" s="138"/>
      <c r="F18" s="138"/>
      <c r="G18" s="138"/>
      <c r="H18" s="138"/>
      <c r="I18" s="138"/>
      <c r="J18" s="138"/>
      <c r="K18" s="139"/>
      <c r="S18" s="81"/>
      <c r="T18" s="81"/>
    </row>
    <row r="19" spans="2:20" ht="15.75" outlineLevel="1" thickBot="1" x14ac:dyDescent="0.3">
      <c r="B19" s="140"/>
      <c r="C19" s="141"/>
      <c r="D19" s="141"/>
      <c r="E19" s="141"/>
      <c r="F19" s="141"/>
      <c r="G19" s="141"/>
      <c r="H19" s="141"/>
      <c r="I19" s="141"/>
      <c r="J19" s="141"/>
      <c r="K19" s="142"/>
      <c r="S19" s="81"/>
      <c r="T19" s="81"/>
    </row>
    <row r="20" spans="2:20" ht="15.75" outlineLevel="1" thickBot="1" x14ac:dyDescent="0.3">
      <c r="S20" s="81"/>
      <c r="T20" s="81"/>
    </row>
    <row r="21" spans="2:20" ht="15.75" outlineLevel="1" thickBot="1" x14ac:dyDescent="0.3">
      <c r="B21" s="82" t="s">
        <v>13</v>
      </c>
      <c r="C21" s="83"/>
      <c r="D21" s="83"/>
      <c r="E21" s="83"/>
      <c r="F21" s="83"/>
      <c r="G21" s="83"/>
      <c r="H21" s="83"/>
      <c r="I21" s="83"/>
      <c r="J21" s="83"/>
      <c r="K21" s="84"/>
      <c r="S21" s="81"/>
      <c r="T21" s="81"/>
    </row>
    <row r="22" spans="2:20" ht="15.75" outlineLevel="1" thickBot="1" x14ac:dyDescent="0.3">
      <c r="B22" s="85" t="s">
        <v>11</v>
      </c>
      <c r="C22" s="86"/>
      <c r="D22" s="86"/>
      <c r="E22" s="86"/>
      <c r="F22" s="86"/>
      <c r="G22" s="86"/>
      <c r="H22" s="86"/>
      <c r="I22" s="86"/>
      <c r="J22" s="86"/>
      <c r="K22" s="87"/>
      <c r="S22" s="81"/>
      <c r="T22" s="81"/>
    </row>
    <row r="23" spans="2:20" outlineLevel="1" x14ac:dyDescent="0.25">
      <c r="B23" s="134" t="s">
        <v>44</v>
      </c>
      <c r="C23" s="135"/>
      <c r="D23" s="135"/>
      <c r="E23" s="135"/>
      <c r="F23" s="135"/>
      <c r="G23" s="135"/>
      <c r="H23" s="135"/>
      <c r="I23" s="135"/>
      <c r="J23" s="135"/>
      <c r="K23" s="136"/>
      <c r="S23" s="81"/>
      <c r="T23" s="81"/>
    </row>
    <row r="24" spans="2:20" outlineLevel="1" x14ac:dyDescent="0.25">
      <c r="B24" s="137"/>
      <c r="C24" s="138"/>
      <c r="D24" s="138"/>
      <c r="E24" s="138"/>
      <c r="F24" s="138"/>
      <c r="G24" s="138"/>
      <c r="H24" s="138"/>
      <c r="I24" s="138"/>
      <c r="J24" s="138"/>
      <c r="K24" s="139"/>
      <c r="S24" s="81"/>
      <c r="T24" s="81"/>
    </row>
    <row r="25" spans="2:20" outlineLevel="1" x14ac:dyDescent="0.25">
      <c r="B25" s="137"/>
      <c r="C25" s="138"/>
      <c r="D25" s="138"/>
      <c r="E25" s="138"/>
      <c r="F25" s="138"/>
      <c r="G25" s="138"/>
      <c r="H25" s="138"/>
      <c r="I25" s="138"/>
      <c r="J25" s="138"/>
      <c r="K25" s="139"/>
      <c r="S25" s="81"/>
      <c r="T25" s="81"/>
    </row>
    <row r="26" spans="2:20" ht="15.75" outlineLevel="1" thickBot="1" x14ac:dyDescent="0.3">
      <c r="B26" s="140"/>
      <c r="C26" s="141"/>
      <c r="D26" s="141"/>
      <c r="E26" s="141"/>
      <c r="F26" s="141"/>
      <c r="G26" s="141"/>
      <c r="H26" s="141"/>
      <c r="I26" s="141"/>
      <c r="J26" s="141"/>
      <c r="K26" s="142"/>
      <c r="S26" s="81"/>
      <c r="T26" s="81"/>
    </row>
    <row r="27" spans="2:20" ht="15.75" outlineLevel="1" thickBot="1" x14ac:dyDescent="0.3">
      <c r="S27" s="81"/>
      <c r="T27" s="81"/>
    </row>
    <row r="28" spans="2:20" ht="15.75" outlineLevel="1" thickBot="1" x14ac:dyDescent="0.3">
      <c r="B28" s="82" t="s">
        <v>14</v>
      </c>
      <c r="C28" s="83"/>
      <c r="D28" s="83"/>
      <c r="E28" s="83"/>
      <c r="F28" s="83"/>
      <c r="G28" s="83"/>
      <c r="H28" s="83"/>
      <c r="I28" s="83"/>
      <c r="J28" s="83"/>
      <c r="K28" s="84"/>
      <c r="S28" s="81"/>
      <c r="T28" s="81"/>
    </row>
    <row r="29" spans="2:20" ht="15.75" outlineLevel="1" thickBot="1" x14ac:dyDescent="0.3">
      <c r="B29" s="85" t="s">
        <v>11</v>
      </c>
      <c r="C29" s="86"/>
      <c r="D29" s="86"/>
      <c r="E29" s="86"/>
      <c r="F29" s="86"/>
      <c r="G29" s="86"/>
      <c r="H29" s="86"/>
      <c r="I29" s="86"/>
      <c r="J29" s="86"/>
      <c r="K29" s="87"/>
      <c r="S29" s="81"/>
      <c r="T29" s="81"/>
    </row>
    <row r="30" spans="2:20" outlineLevel="1" x14ac:dyDescent="0.25">
      <c r="B30" s="134" t="s">
        <v>44</v>
      </c>
      <c r="C30" s="135"/>
      <c r="D30" s="135"/>
      <c r="E30" s="135"/>
      <c r="F30" s="135"/>
      <c r="G30" s="135"/>
      <c r="H30" s="135"/>
      <c r="I30" s="135"/>
      <c r="J30" s="135"/>
      <c r="K30" s="136"/>
      <c r="S30" s="81"/>
      <c r="T30" s="81"/>
    </row>
    <row r="31" spans="2:20" outlineLevel="1" x14ac:dyDescent="0.25">
      <c r="B31" s="137"/>
      <c r="C31" s="138"/>
      <c r="D31" s="138"/>
      <c r="E31" s="138"/>
      <c r="F31" s="138"/>
      <c r="G31" s="138"/>
      <c r="H31" s="138"/>
      <c r="I31" s="138"/>
      <c r="J31" s="138"/>
      <c r="K31" s="139"/>
      <c r="S31" s="81"/>
      <c r="T31" s="81"/>
    </row>
    <row r="32" spans="2:20" outlineLevel="1" x14ac:dyDescent="0.25">
      <c r="B32" s="137"/>
      <c r="C32" s="138"/>
      <c r="D32" s="138"/>
      <c r="E32" s="138"/>
      <c r="F32" s="138"/>
      <c r="G32" s="138"/>
      <c r="H32" s="138"/>
      <c r="I32" s="138"/>
      <c r="J32" s="138"/>
      <c r="K32" s="139"/>
      <c r="S32" s="81"/>
      <c r="T32" s="81"/>
    </row>
    <row r="33" spans="2:20" ht="15.75" outlineLevel="1" thickBot="1" x14ac:dyDescent="0.3">
      <c r="B33" s="140"/>
      <c r="C33" s="141"/>
      <c r="D33" s="141"/>
      <c r="E33" s="141"/>
      <c r="F33" s="141"/>
      <c r="G33" s="141"/>
      <c r="H33" s="141"/>
      <c r="I33" s="141"/>
      <c r="J33" s="141"/>
      <c r="K33" s="142"/>
      <c r="S33" s="81"/>
      <c r="T33" s="81"/>
    </row>
    <row r="34" spans="2:20" ht="15.75" outlineLevel="1" thickBot="1" x14ac:dyDescent="0.3">
      <c r="S34" s="81"/>
      <c r="T34" s="81"/>
    </row>
    <row r="35" spans="2:20" ht="15.75" outlineLevel="1" thickBot="1" x14ac:dyDescent="0.3">
      <c r="B35" s="82" t="s">
        <v>15</v>
      </c>
      <c r="C35" s="83"/>
      <c r="D35" s="83"/>
      <c r="E35" s="83"/>
      <c r="F35" s="83"/>
      <c r="G35" s="83"/>
      <c r="H35" s="83"/>
      <c r="I35" s="83"/>
      <c r="J35" s="83"/>
      <c r="K35" s="84"/>
      <c r="S35" s="81"/>
      <c r="T35" s="81"/>
    </row>
    <row r="36" spans="2:20" ht="15.75" outlineLevel="1" thickBot="1" x14ac:dyDescent="0.3">
      <c r="B36" s="85" t="s">
        <v>11</v>
      </c>
      <c r="C36" s="86"/>
      <c r="D36" s="86"/>
      <c r="E36" s="86"/>
      <c r="F36" s="86"/>
      <c r="G36" s="86"/>
      <c r="H36" s="86"/>
      <c r="I36" s="86"/>
      <c r="J36" s="86"/>
      <c r="K36" s="87"/>
      <c r="S36" s="81"/>
      <c r="T36" s="81"/>
    </row>
    <row r="37" spans="2:20" outlineLevel="1" x14ac:dyDescent="0.25">
      <c r="B37" s="134" t="s">
        <v>44</v>
      </c>
      <c r="C37" s="135"/>
      <c r="D37" s="135"/>
      <c r="E37" s="135"/>
      <c r="F37" s="135"/>
      <c r="G37" s="135"/>
      <c r="H37" s="135"/>
      <c r="I37" s="135"/>
      <c r="J37" s="135"/>
      <c r="K37" s="136"/>
      <c r="S37" s="81"/>
      <c r="T37" s="81"/>
    </row>
    <row r="38" spans="2:20" outlineLevel="1" x14ac:dyDescent="0.25">
      <c r="B38" s="137"/>
      <c r="C38" s="138"/>
      <c r="D38" s="138"/>
      <c r="E38" s="138"/>
      <c r="F38" s="138"/>
      <c r="G38" s="138"/>
      <c r="H38" s="138"/>
      <c r="I38" s="138"/>
      <c r="J38" s="138"/>
      <c r="K38" s="139"/>
      <c r="S38" s="81"/>
      <c r="T38" s="81"/>
    </row>
    <row r="39" spans="2:20" outlineLevel="1" x14ac:dyDescent="0.25">
      <c r="B39" s="137"/>
      <c r="C39" s="138"/>
      <c r="D39" s="138"/>
      <c r="E39" s="138"/>
      <c r="F39" s="138"/>
      <c r="G39" s="138"/>
      <c r="H39" s="138"/>
      <c r="I39" s="138"/>
      <c r="J39" s="138"/>
      <c r="K39" s="139"/>
      <c r="S39" s="81"/>
      <c r="T39" s="81"/>
    </row>
    <row r="40" spans="2:20" ht="15.75" outlineLevel="1" thickBot="1" x14ac:dyDescent="0.3">
      <c r="B40" s="140"/>
      <c r="C40" s="141"/>
      <c r="D40" s="141"/>
      <c r="E40" s="141"/>
      <c r="F40" s="141"/>
      <c r="G40" s="141"/>
      <c r="H40" s="141"/>
      <c r="I40" s="141"/>
      <c r="J40" s="141"/>
      <c r="K40" s="142"/>
      <c r="S40" s="81"/>
      <c r="T40" s="81"/>
    </row>
    <row r="41" spans="2:20" ht="15.75" outlineLevel="1" thickBot="1" x14ac:dyDescent="0.3">
      <c r="S41" s="81"/>
      <c r="T41" s="81"/>
    </row>
    <row r="42" spans="2:20" ht="15.75" outlineLevel="1" thickBot="1" x14ac:dyDescent="0.3">
      <c r="B42" s="82" t="s">
        <v>16</v>
      </c>
      <c r="C42" s="83"/>
      <c r="D42" s="83"/>
      <c r="E42" s="83"/>
      <c r="F42" s="83"/>
      <c r="G42" s="83"/>
      <c r="H42" s="83"/>
      <c r="I42" s="83"/>
      <c r="J42" s="83"/>
      <c r="K42" s="84"/>
      <c r="S42" s="81"/>
      <c r="T42" s="81"/>
    </row>
    <row r="43" spans="2:20" ht="15.75" outlineLevel="1" thickBot="1" x14ac:dyDescent="0.3">
      <c r="B43" s="85" t="s">
        <v>11</v>
      </c>
      <c r="C43" s="86"/>
      <c r="D43" s="86"/>
      <c r="E43" s="86"/>
      <c r="F43" s="86"/>
      <c r="G43" s="86"/>
      <c r="H43" s="86"/>
      <c r="I43" s="86"/>
      <c r="J43" s="86"/>
      <c r="K43" s="87"/>
      <c r="S43" s="81"/>
      <c r="T43" s="81"/>
    </row>
    <row r="44" spans="2:20" outlineLevel="1" x14ac:dyDescent="0.25">
      <c r="B44" s="134" t="s">
        <v>44</v>
      </c>
      <c r="C44" s="135"/>
      <c r="D44" s="135"/>
      <c r="E44" s="135"/>
      <c r="F44" s="135"/>
      <c r="G44" s="135"/>
      <c r="H44" s="135"/>
      <c r="I44" s="135"/>
      <c r="J44" s="135"/>
      <c r="K44" s="136"/>
      <c r="S44" s="81"/>
      <c r="T44" s="81"/>
    </row>
    <row r="45" spans="2:20" outlineLevel="1" x14ac:dyDescent="0.25">
      <c r="B45" s="137"/>
      <c r="C45" s="138"/>
      <c r="D45" s="138"/>
      <c r="E45" s="138"/>
      <c r="F45" s="138"/>
      <c r="G45" s="138"/>
      <c r="H45" s="138"/>
      <c r="I45" s="138"/>
      <c r="J45" s="138"/>
      <c r="K45" s="139"/>
      <c r="S45" s="81"/>
      <c r="T45" s="81"/>
    </row>
    <row r="46" spans="2:20" outlineLevel="1" x14ac:dyDescent="0.25">
      <c r="B46" s="137"/>
      <c r="C46" s="138"/>
      <c r="D46" s="138"/>
      <c r="E46" s="138"/>
      <c r="F46" s="138"/>
      <c r="G46" s="138"/>
      <c r="H46" s="138"/>
      <c r="I46" s="138"/>
      <c r="J46" s="138"/>
      <c r="K46" s="139"/>
      <c r="S46" s="81"/>
      <c r="T46" s="81"/>
    </row>
    <row r="47" spans="2:20" ht="15.75" outlineLevel="1" thickBot="1" x14ac:dyDescent="0.3">
      <c r="B47" s="140"/>
      <c r="C47" s="141"/>
      <c r="D47" s="141"/>
      <c r="E47" s="141"/>
      <c r="F47" s="141"/>
      <c r="G47" s="141"/>
      <c r="H47" s="141"/>
      <c r="I47" s="141"/>
      <c r="J47" s="141"/>
      <c r="K47" s="142"/>
      <c r="S47" s="81"/>
      <c r="T47" s="81"/>
    </row>
    <row r="48" spans="2:20" ht="15.75" thickBot="1" x14ac:dyDescent="0.3">
      <c r="S48" s="81"/>
      <c r="T48" s="81"/>
    </row>
    <row r="49" spans="2:20" ht="15.75" collapsed="1" thickBot="1" x14ac:dyDescent="0.3">
      <c r="B49" s="74" t="str">
        <f>CONCATENATE("Outputs - ",B2)</f>
        <v>Outputs - Research Program 1</v>
      </c>
      <c r="C49" s="71"/>
      <c r="D49" s="71" t="str">
        <f>D2</f>
        <v>[Research Program 1 Name]</v>
      </c>
      <c r="E49" s="71"/>
      <c r="F49" s="71"/>
      <c r="G49" s="71"/>
      <c r="H49" s="71"/>
      <c r="I49" s="71"/>
      <c r="J49" s="71"/>
      <c r="K49" s="72"/>
      <c r="S49" s="81"/>
      <c r="T49" s="81"/>
    </row>
    <row r="50" spans="2:20" ht="15.75" outlineLevel="1" thickBot="1" x14ac:dyDescent="0.3">
      <c r="S50" s="81"/>
      <c r="T50" s="81"/>
    </row>
    <row r="51" spans="2:20" ht="15.75" outlineLevel="1" thickBot="1" x14ac:dyDescent="0.3">
      <c r="B51" s="82" t="s">
        <v>17</v>
      </c>
      <c r="C51" s="83"/>
      <c r="D51" s="83"/>
      <c r="E51" s="83"/>
      <c r="F51" s="83"/>
      <c r="G51" s="83"/>
      <c r="H51" s="83"/>
      <c r="I51" s="83"/>
      <c r="J51" s="83"/>
      <c r="K51" s="84"/>
      <c r="S51" s="81"/>
      <c r="T51" s="81"/>
    </row>
    <row r="52" spans="2:20" ht="15.75" outlineLevel="1" thickBot="1" x14ac:dyDescent="0.3">
      <c r="B52" s="85" t="s">
        <v>45</v>
      </c>
      <c r="C52" s="86"/>
      <c r="D52" s="86"/>
      <c r="E52" s="86"/>
      <c r="F52" s="86"/>
      <c r="G52" s="86"/>
      <c r="H52" s="86"/>
      <c r="I52" s="86"/>
      <c r="J52" s="86"/>
      <c r="K52" s="87"/>
      <c r="S52" s="81"/>
      <c r="T52" s="81"/>
    </row>
    <row r="53" spans="2:20" outlineLevel="1" x14ac:dyDescent="0.25">
      <c r="B53" s="125" t="s">
        <v>44</v>
      </c>
      <c r="C53" s="126"/>
      <c r="D53" s="126"/>
      <c r="E53" s="126"/>
      <c r="F53" s="126"/>
      <c r="G53" s="126"/>
      <c r="H53" s="126"/>
      <c r="I53" s="126"/>
      <c r="J53" s="126"/>
      <c r="K53" s="127"/>
      <c r="S53" s="81"/>
      <c r="T53" s="81"/>
    </row>
    <row r="54" spans="2:20" outlineLevel="1" x14ac:dyDescent="0.25">
      <c r="B54" s="128"/>
      <c r="C54" s="129"/>
      <c r="D54" s="129"/>
      <c r="E54" s="129"/>
      <c r="F54" s="129"/>
      <c r="G54" s="129"/>
      <c r="H54" s="129"/>
      <c r="I54" s="129"/>
      <c r="J54" s="129"/>
      <c r="K54" s="130"/>
      <c r="S54" s="81"/>
      <c r="T54" s="81"/>
    </row>
    <row r="55" spans="2:20" outlineLevel="1" x14ac:dyDescent="0.25">
      <c r="B55" s="128"/>
      <c r="C55" s="129"/>
      <c r="D55" s="129"/>
      <c r="E55" s="129"/>
      <c r="F55" s="129"/>
      <c r="G55" s="129"/>
      <c r="H55" s="129"/>
      <c r="I55" s="129"/>
      <c r="J55" s="129"/>
      <c r="K55" s="130"/>
      <c r="S55" s="81"/>
      <c r="T55" s="81"/>
    </row>
    <row r="56" spans="2:20" ht="15.75" outlineLevel="1" thickBot="1" x14ac:dyDescent="0.3">
      <c r="B56" s="131"/>
      <c r="C56" s="132"/>
      <c r="D56" s="132"/>
      <c r="E56" s="132"/>
      <c r="F56" s="132"/>
      <c r="G56" s="132"/>
      <c r="H56" s="132"/>
      <c r="I56" s="132"/>
      <c r="J56" s="132"/>
      <c r="K56" s="133"/>
      <c r="S56" s="81"/>
      <c r="T56" s="81"/>
    </row>
    <row r="57" spans="2:20" ht="15.75" outlineLevel="1" thickBot="1" x14ac:dyDescent="0.3">
      <c r="B57" s="88" t="s">
        <v>110</v>
      </c>
      <c r="C57" s="88"/>
      <c r="D57" s="89"/>
      <c r="E57" s="89"/>
      <c r="F57" s="89"/>
      <c r="G57" s="89"/>
      <c r="H57" s="89"/>
      <c r="I57" s="89"/>
      <c r="J57" s="89"/>
      <c r="K57" s="90"/>
      <c r="S57" s="81"/>
      <c r="T57" s="81"/>
    </row>
    <row r="58" spans="2:20" ht="65.099999999999994" customHeight="1" outlineLevel="1" thickBot="1" x14ac:dyDescent="0.3">
      <c r="B58" s="150" t="s">
        <v>44</v>
      </c>
      <c r="C58" s="151"/>
      <c r="D58" s="151"/>
      <c r="E58" s="151"/>
      <c r="F58" s="151"/>
      <c r="G58" s="151"/>
      <c r="H58" s="151"/>
      <c r="I58" s="151"/>
      <c r="J58" s="151"/>
      <c r="K58" s="152"/>
      <c r="S58" s="81"/>
      <c r="T58" s="81"/>
    </row>
    <row r="59" spans="2:20" ht="15.75" outlineLevel="1" thickBot="1" x14ac:dyDescent="0.3">
      <c r="B59" s="88" t="s">
        <v>18</v>
      </c>
      <c r="C59" s="88"/>
      <c r="D59" s="89"/>
      <c r="E59" s="89"/>
      <c r="F59" s="89"/>
      <c r="G59" s="89"/>
      <c r="H59" s="89"/>
      <c r="I59" s="89"/>
      <c r="J59" s="89"/>
      <c r="K59" s="90"/>
      <c r="S59" s="81"/>
      <c r="T59" s="81"/>
    </row>
    <row r="60" spans="2:20" ht="15.75" outlineLevel="1" thickBot="1" x14ac:dyDescent="0.3">
      <c r="B60" s="145" t="s">
        <v>19</v>
      </c>
      <c r="C60" s="146"/>
      <c r="D60" s="145" t="s">
        <v>2</v>
      </c>
      <c r="E60" s="146"/>
      <c r="F60" s="145" t="s">
        <v>3</v>
      </c>
      <c r="G60" s="146"/>
      <c r="H60" s="145" t="s">
        <v>4</v>
      </c>
      <c r="I60" s="146"/>
      <c r="J60" s="145" t="s">
        <v>5</v>
      </c>
      <c r="K60" s="146"/>
      <c r="S60" s="81"/>
      <c r="T60" s="81"/>
    </row>
    <row r="61" spans="2:20" ht="65.099999999999994" customHeight="1" outlineLevel="1" thickBot="1" x14ac:dyDescent="0.3">
      <c r="B61" s="119" t="s">
        <v>51</v>
      </c>
      <c r="C61" s="121"/>
      <c r="D61" s="119" t="s">
        <v>51</v>
      </c>
      <c r="E61" s="121"/>
      <c r="F61" s="119" t="s">
        <v>51</v>
      </c>
      <c r="G61" s="121"/>
      <c r="H61" s="119" t="s">
        <v>51</v>
      </c>
      <c r="I61" s="121"/>
      <c r="J61" s="119" t="s">
        <v>51</v>
      </c>
      <c r="K61" s="121"/>
      <c r="S61" s="81"/>
      <c r="T61" s="81"/>
    </row>
    <row r="62" spans="2:20" ht="15.75" outlineLevel="1" thickBot="1" x14ac:dyDescent="0.3">
      <c r="B62" s="145" t="s">
        <v>6</v>
      </c>
      <c r="C62" s="146"/>
      <c r="D62" s="145" t="s">
        <v>7</v>
      </c>
      <c r="E62" s="146"/>
      <c r="F62" s="145" t="s">
        <v>8</v>
      </c>
      <c r="G62" s="146"/>
      <c r="H62" s="145" t="s">
        <v>9</v>
      </c>
      <c r="I62" s="146"/>
      <c r="J62" s="145" t="s">
        <v>10</v>
      </c>
      <c r="K62" s="146"/>
      <c r="S62" s="81"/>
      <c r="T62" s="81"/>
    </row>
    <row r="63" spans="2:20" ht="65.099999999999994" customHeight="1" outlineLevel="1" thickBot="1" x14ac:dyDescent="0.3">
      <c r="B63" s="119" t="s">
        <v>51</v>
      </c>
      <c r="C63" s="121"/>
      <c r="D63" s="119" t="s">
        <v>51</v>
      </c>
      <c r="E63" s="121"/>
      <c r="F63" s="119" t="s">
        <v>51</v>
      </c>
      <c r="G63" s="121"/>
      <c r="H63" s="119" t="s">
        <v>51</v>
      </c>
      <c r="I63" s="121"/>
      <c r="J63" s="119" t="s">
        <v>51</v>
      </c>
      <c r="K63" s="121"/>
      <c r="S63" s="81"/>
      <c r="T63" s="81"/>
    </row>
    <row r="64" spans="2:20" ht="15.75" outlineLevel="1" thickBot="1" x14ac:dyDescent="0.3">
      <c r="S64" s="81"/>
      <c r="T64" s="81"/>
    </row>
    <row r="65" spans="2:20" ht="15.75" outlineLevel="1" thickBot="1" x14ac:dyDescent="0.3">
      <c r="B65" s="82" t="s">
        <v>47</v>
      </c>
      <c r="C65" s="83"/>
      <c r="D65" s="83"/>
      <c r="E65" s="83"/>
      <c r="F65" s="83"/>
      <c r="G65" s="83"/>
      <c r="H65" s="83"/>
      <c r="I65" s="83"/>
      <c r="J65" s="83"/>
      <c r="K65" s="84"/>
      <c r="S65" s="81"/>
      <c r="T65" s="81"/>
    </row>
    <row r="66" spans="2:20" ht="15.75" outlineLevel="1" thickBot="1" x14ac:dyDescent="0.3">
      <c r="B66" s="85" t="s">
        <v>45</v>
      </c>
      <c r="C66" s="86"/>
      <c r="D66" s="86"/>
      <c r="E66" s="86"/>
      <c r="F66" s="86"/>
      <c r="G66" s="86"/>
      <c r="H66" s="86"/>
      <c r="I66" s="86"/>
      <c r="J66" s="86"/>
      <c r="K66" s="87"/>
      <c r="S66" s="81"/>
      <c r="T66" s="81"/>
    </row>
    <row r="67" spans="2:20" outlineLevel="1" x14ac:dyDescent="0.25">
      <c r="B67" s="134" t="s">
        <v>46</v>
      </c>
      <c r="C67" s="135"/>
      <c r="D67" s="135"/>
      <c r="E67" s="135"/>
      <c r="F67" s="135"/>
      <c r="G67" s="135"/>
      <c r="H67" s="135"/>
      <c r="I67" s="135"/>
      <c r="J67" s="135"/>
      <c r="K67" s="136"/>
      <c r="S67" s="81"/>
      <c r="T67" s="81"/>
    </row>
    <row r="68" spans="2:20" outlineLevel="1" x14ac:dyDescent="0.25">
      <c r="B68" s="137"/>
      <c r="C68" s="138"/>
      <c r="D68" s="138"/>
      <c r="E68" s="138"/>
      <c r="F68" s="138"/>
      <c r="G68" s="138"/>
      <c r="H68" s="138"/>
      <c r="I68" s="138"/>
      <c r="J68" s="138"/>
      <c r="K68" s="139"/>
      <c r="S68" s="81"/>
      <c r="T68" s="81"/>
    </row>
    <row r="69" spans="2:20" outlineLevel="1" x14ac:dyDescent="0.25">
      <c r="B69" s="137"/>
      <c r="C69" s="138"/>
      <c r="D69" s="138"/>
      <c r="E69" s="138"/>
      <c r="F69" s="138"/>
      <c r="G69" s="138"/>
      <c r="H69" s="138"/>
      <c r="I69" s="138"/>
      <c r="J69" s="138"/>
      <c r="K69" s="139"/>
      <c r="S69" s="81"/>
      <c r="T69" s="81"/>
    </row>
    <row r="70" spans="2:20" ht="15.75" outlineLevel="1" thickBot="1" x14ac:dyDescent="0.3">
      <c r="B70" s="140"/>
      <c r="C70" s="141"/>
      <c r="D70" s="141"/>
      <c r="E70" s="141"/>
      <c r="F70" s="141"/>
      <c r="G70" s="141"/>
      <c r="H70" s="141"/>
      <c r="I70" s="141"/>
      <c r="J70" s="141"/>
      <c r="K70" s="142"/>
      <c r="S70" s="81"/>
      <c r="T70" s="81"/>
    </row>
    <row r="71" spans="2:20" ht="15.75" outlineLevel="1" thickBot="1" x14ac:dyDescent="0.3">
      <c r="B71" s="88" t="s">
        <v>110</v>
      </c>
      <c r="C71" s="88"/>
      <c r="D71" s="89"/>
      <c r="E71" s="89"/>
      <c r="F71" s="89"/>
      <c r="G71" s="89"/>
      <c r="H71" s="89"/>
      <c r="I71" s="89"/>
      <c r="J71" s="89"/>
      <c r="K71" s="90"/>
      <c r="S71" s="81"/>
      <c r="T71" s="81"/>
    </row>
    <row r="72" spans="2:20" ht="65.099999999999994" customHeight="1" outlineLevel="1" thickBot="1" x14ac:dyDescent="0.3">
      <c r="B72" s="150" t="s">
        <v>44</v>
      </c>
      <c r="C72" s="151"/>
      <c r="D72" s="151"/>
      <c r="E72" s="151"/>
      <c r="F72" s="151"/>
      <c r="G72" s="151"/>
      <c r="H72" s="151"/>
      <c r="I72" s="151"/>
      <c r="J72" s="151"/>
      <c r="K72" s="152"/>
      <c r="S72" s="81"/>
      <c r="T72" s="81"/>
    </row>
    <row r="73" spans="2:20" ht="15.75" outlineLevel="1" thickBot="1" x14ac:dyDescent="0.3">
      <c r="B73" s="88" t="s">
        <v>18</v>
      </c>
      <c r="C73" s="88"/>
      <c r="D73" s="89"/>
      <c r="E73" s="89"/>
      <c r="F73" s="89"/>
      <c r="G73" s="89"/>
      <c r="H73" s="89"/>
      <c r="I73" s="89"/>
      <c r="J73" s="89"/>
      <c r="K73" s="90"/>
      <c r="S73" s="81"/>
      <c r="T73" s="81"/>
    </row>
    <row r="74" spans="2:20" ht="15.75" outlineLevel="1" thickBot="1" x14ac:dyDescent="0.3">
      <c r="B74" s="145" t="s">
        <v>19</v>
      </c>
      <c r="C74" s="146"/>
      <c r="D74" s="145" t="s">
        <v>2</v>
      </c>
      <c r="E74" s="146"/>
      <c r="F74" s="145" t="s">
        <v>3</v>
      </c>
      <c r="G74" s="146"/>
      <c r="H74" s="145" t="s">
        <v>4</v>
      </c>
      <c r="I74" s="146"/>
      <c r="J74" s="145" t="s">
        <v>5</v>
      </c>
      <c r="K74" s="146"/>
      <c r="S74" s="81"/>
      <c r="T74" s="81"/>
    </row>
    <row r="75" spans="2:20" ht="65.099999999999994" customHeight="1" outlineLevel="1" thickBot="1" x14ac:dyDescent="0.3">
      <c r="B75" s="119" t="s">
        <v>51</v>
      </c>
      <c r="C75" s="121"/>
      <c r="D75" s="119" t="s">
        <v>51</v>
      </c>
      <c r="E75" s="121"/>
      <c r="F75" s="119" t="s">
        <v>51</v>
      </c>
      <c r="G75" s="121"/>
      <c r="H75" s="119" t="s">
        <v>51</v>
      </c>
      <c r="I75" s="121"/>
      <c r="J75" s="119" t="s">
        <v>51</v>
      </c>
      <c r="K75" s="121"/>
      <c r="S75" s="81"/>
      <c r="T75" s="81"/>
    </row>
    <row r="76" spans="2:20" ht="15.75" outlineLevel="1" thickBot="1" x14ac:dyDescent="0.3">
      <c r="B76" s="145" t="s">
        <v>6</v>
      </c>
      <c r="C76" s="146"/>
      <c r="D76" s="145" t="s">
        <v>7</v>
      </c>
      <c r="E76" s="146"/>
      <c r="F76" s="145" t="s">
        <v>8</v>
      </c>
      <c r="G76" s="146"/>
      <c r="H76" s="145" t="s">
        <v>9</v>
      </c>
      <c r="I76" s="146"/>
      <c r="J76" s="145" t="s">
        <v>10</v>
      </c>
      <c r="K76" s="146"/>
      <c r="S76" s="81"/>
      <c r="T76" s="81"/>
    </row>
    <row r="77" spans="2:20" ht="65.099999999999994" customHeight="1" outlineLevel="1" thickBot="1" x14ac:dyDescent="0.3">
      <c r="B77" s="119" t="s">
        <v>51</v>
      </c>
      <c r="C77" s="121"/>
      <c r="D77" s="119" t="s">
        <v>51</v>
      </c>
      <c r="E77" s="121"/>
      <c r="F77" s="119" t="s">
        <v>51</v>
      </c>
      <c r="G77" s="121"/>
      <c r="H77" s="119" t="s">
        <v>51</v>
      </c>
      <c r="I77" s="121"/>
      <c r="J77" s="119" t="s">
        <v>51</v>
      </c>
      <c r="K77" s="121"/>
      <c r="S77" s="81"/>
      <c r="T77" s="81"/>
    </row>
    <row r="78" spans="2:20" ht="15.75" outlineLevel="1" thickBot="1" x14ac:dyDescent="0.3">
      <c r="S78" s="81"/>
      <c r="T78" s="81"/>
    </row>
    <row r="79" spans="2:20" ht="15.75" outlineLevel="1" thickBot="1" x14ac:dyDescent="0.3">
      <c r="B79" s="82" t="s">
        <v>48</v>
      </c>
      <c r="C79" s="83"/>
      <c r="D79" s="83"/>
      <c r="E79" s="83"/>
      <c r="F79" s="83"/>
      <c r="G79" s="83"/>
      <c r="H79" s="83"/>
      <c r="I79" s="83"/>
      <c r="J79" s="83"/>
      <c r="K79" s="84"/>
      <c r="S79" s="81"/>
      <c r="T79" s="81"/>
    </row>
    <row r="80" spans="2:20" ht="15.75" outlineLevel="1" thickBot="1" x14ac:dyDescent="0.3">
      <c r="B80" s="85" t="s">
        <v>45</v>
      </c>
      <c r="C80" s="86"/>
      <c r="D80" s="86"/>
      <c r="E80" s="86"/>
      <c r="F80" s="86"/>
      <c r="G80" s="86"/>
      <c r="H80" s="86"/>
      <c r="I80" s="86"/>
      <c r="J80" s="86"/>
      <c r="K80" s="87"/>
      <c r="S80" s="81"/>
      <c r="T80" s="81"/>
    </row>
    <row r="81" spans="2:20" outlineLevel="1" x14ac:dyDescent="0.25">
      <c r="B81" s="134" t="s">
        <v>46</v>
      </c>
      <c r="C81" s="135"/>
      <c r="D81" s="135"/>
      <c r="E81" s="135"/>
      <c r="F81" s="135"/>
      <c r="G81" s="135"/>
      <c r="H81" s="135"/>
      <c r="I81" s="135"/>
      <c r="J81" s="135"/>
      <c r="K81" s="136"/>
      <c r="S81" s="81"/>
      <c r="T81" s="81"/>
    </row>
    <row r="82" spans="2:20" outlineLevel="1" x14ac:dyDescent="0.25">
      <c r="B82" s="137"/>
      <c r="C82" s="138"/>
      <c r="D82" s="138"/>
      <c r="E82" s="138"/>
      <c r="F82" s="138"/>
      <c r="G82" s="138"/>
      <c r="H82" s="138"/>
      <c r="I82" s="138"/>
      <c r="J82" s="138"/>
      <c r="K82" s="139"/>
      <c r="S82" s="81"/>
      <c r="T82" s="81"/>
    </row>
    <row r="83" spans="2:20" outlineLevel="1" x14ac:dyDescent="0.25">
      <c r="B83" s="137"/>
      <c r="C83" s="138"/>
      <c r="D83" s="138"/>
      <c r="E83" s="138"/>
      <c r="F83" s="138"/>
      <c r="G83" s="138"/>
      <c r="H83" s="138"/>
      <c r="I83" s="138"/>
      <c r="J83" s="138"/>
      <c r="K83" s="139"/>
      <c r="S83" s="81"/>
      <c r="T83" s="81"/>
    </row>
    <row r="84" spans="2:20" ht="15.75" outlineLevel="1" thickBot="1" x14ac:dyDescent="0.3">
      <c r="B84" s="140"/>
      <c r="C84" s="141"/>
      <c r="D84" s="141"/>
      <c r="E84" s="141"/>
      <c r="F84" s="141"/>
      <c r="G84" s="141"/>
      <c r="H84" s="141"/>
      <c r="I84" s="141"/>
      <c r="J84" s="141"/>
      <c r="K84" s="142"/>
      <c r="S84" s="81"/>
      <c r="T84" s="81"/>
    </row>
    <row r="85" spans="2:20" ht="15.75" outlineLevel="1" thickBot="1" x14ac:dyDescent="0.3">
      <c r="B85" s="88" t="s">
        <v>110</v>
      </c>
      <c r="C85" s="88"/>
      <c r="D85" s="89"/>
      <c r="E85" s="89"/>
      <c r="F85" s="89"/>
      <c r="G85" s="89"/>
      <c r="H85" s="89"/>
      <c r="I85" s="89"/>
      <c r="J85" s="89"/>
      <c r="K85" s="90"/>
      <c r="S85" s="81"/>
      <c r="T85" s="81"/>
    </row>
    <row r="86" spans="2:20" ht="65.099999999999994" customHeight="1" outlineLevel="1" thickBot="1" x14ac:dyDescent="0.3">
      <c r="B86" s="150" t="s">
        <v>44</v>
      </c>
      <c r="C86" s="151"/>
      <c r="D86" s="151"/>
      <c r="E86" s="151"/>
      <c r="F86" s="151"/>
      <c r="G86" s="151"/>
      <c r="H86" s="151"/>
      <c r="I86" s="151"/>
      <c r="J86" s="151"/>
      <c r="K86" s="152"/>
      <c r="S86" s="81"/>
      <c r="T86" s="81"/>
    </row>
    <row r="87" spans="2:20" ht="15.75" outlineLevel="1" thickBot="1" x14ac:dyDescent="0.3">
      <c r="B87" s="88" t="s">
        <v>18</v>
      </c>
      <c r="C87" s="88"/>
      <c r="D87" s="89"/>
      <c r="E87" s="89"/>
      <c r="F87" s="89"/>
      <c r="G87" s="89"/>
      <c r="H87" s="89"/>
      <c r="I87" s="89"/>
      <c r="J87" s="89"/>
      <c r="K87" s="90"/>
      <c r="S87" s="81"/>
      <c r="T87" s="81"/>
    </row>
    <row r="88" spans="2:20" ht="15.75" outlineLevel="1" thickBot="1" x14ac:dyDescent="0.3">
      <c r="B88" s="145" t="s">
        <v>19</v>
      </c>
      <c r="C88" s="146"/>
      <c r="D88" s="145" t="s">
        <v>2</v>
      </c>
      <c r="E88" s="146"/>
      <c r="F88" s="145" t="s">
        <v>3</v>
      </c>
      <c r="G88" s="146"/>
      <c r="H88" s="145" t="s">
        <v>4</v>
      </c>
      <c r="I88" s="146"/>
      <c r="J88" s="145" t="s">
        <v>5</v>
      </c>
      <c r="K88" s="146"/>
      <c r="S88" s="81"/>
      <c r="T88" s="81"/>
    </row>
    <row r="89" spans="2:20" ht="65.099999999999994" customHeight="1" outlineLevel="1" thickBot="1" x14ac:dyDescent="0.3">
      <c r="B89" s="119" t="s">
        <v>51</v>
      </c>
      <c r="C89" s="121"/>
      <c r="D89" s="119" t="s">
        <v>51</v>
      </c>
      <c r="E89" s="121"/>
      <c r="F89" s="119" t="s">
        <v>51</v>
      </c>
      <c r="G89" s="121"/>
      <c r="H89" s="119" t="s">
        <v>51</v>
      </c>
      <c r="I89" s="121"/>
      <c r="J89" s="119" t="s">
        <v>51</v>
      </c>
      <c r="K89" s="121"/>
      <c r="S89" s="81"/>
      <c r="T89" s="81"/>
    </row>
    <row r="90" spans="2:20" ht="15.75" outlineLevel="1" thickBot="1" x14ac:dyDescent="0.3">
      <c r="B90" s="145" t="s">
        <v>6</v>
      </c>
      <c r="C90" s="146"/>
      <c r="D90" s="145" t="s">
        <v>7</v>
      </c>
      <c r="E90" s="146"/>
      <c r="F90" s="145" t="s">
        <v>8</v>
      </c>
      <c r="G90" s="146"/>
      <c r="H90" s="145" t="s">
        <v>9</v>
      </c>
      <c r="I90" s="146"/>
      <c r="J90" s="145" t="s">
        <v>10</v>
      </c>
      <c r="K90" s="146"/>
      <c r="S90" s="81"/>
      <c r="T90" s="81"/>
    </row>
    <row r="91" spans="2:20" ht="65.099999999999994" customHeight="1" outlineLevel="1" thickBot="1" x14ac:dyDescent="0.3">
      <c r="B91" s="119" t="s">
        <v>51</v>
      </c>
      <c r="C91" s="121"/>
      <c r="D91" s="119" t="s">
        <v>51</v>
      </c>
      <c r="E91" s="121"/>
      <c r="F91" s="119" t="s">
        <v>51</v>
      </c>
      <c r="G91" s="121"/>
      <c r="H91" s="119" t="s">
        <v>51</v>
      </c>
      <c r="I91" s="121"/>
      <c r="J91" s="119" t="s">
        <v>51</v>
      </c>
      <c r="K91" s="121"/>
      <c r="S91" s="81"/>
      <c r="T91" s="81"/>
    </row>
    <row r="92" spans="2:20" ht="15.75" outlineLevel="1" thickBot="1" x14ac:dyDescent="0.3">
      <c r="S92" s="81"/>
      <c r="T92" s="81"/>
    </row>
    <row r="93" spans="2:20" ht="15.75" outlineLevel="1" thickBot="1" x14ac:dyDescent="0.3">
      <c r="B93" s="82" t="s">
        <v>49</v>
      </c>
      <c r="C93" s="83"/>
      <c r="D93" s="83"/>
      <c r="E93" s="83"/>
      <c r="F93" s="83"/>
      <c r="G93" s="83"/>
      <c r="H93" s="83"/>
      <c r="I93" s="83"/>
      <c r="J93" s="83"/>
      <c r="K93" s="84"/>
      <c r="S93" s="81"/>
      <c r="T93" s="81"/>
    </row>
    <row r="94" spans="2:20" ht="15.75" outlineLevel="1" thickBot="1" x14ac:dyDescent="0.3">
      <c r="B94" s="85" t="s">
        <v>45</v>
      </c>
      <c r="C94" s="86"/>
      <c r="D94" s="86"/>
      <c r="E94" s="86"/>
      <c r="F94" s="86"/>
      <c r="G94" s="86"/>
      <c r="H94" s="86"/>
      <c r="I94" s="86"/>
      <c r="J94" s="86"/>
      <c r="K94" s="87"/>
      <c r="S94" s="81"/>
      <c r="T94" s="81"/>
    </row>
    <row r="95" spans="2:20" outlineLevel="1" x14ac:dyDescent="0.25">
      <c r="B95" s="134" t="s">
        <v>46</v>
      </c>
      <c r="C95" s="135"/>
      <c r="D95" s="135"/>
      <c r="E95" s="135"/>
      <c r="F95" s="135"/>
      <c r="G95" s="135"/>
      <c r="H95" s="135"/>
      <c r="I95" s="135"/>
      <c r="J95" s="135"/>
      <c r="K95" s="136"/>
      <c r="S95" s="81"/>
      <c r="T95" s="81"/>
    </row>
    <row r="96" spans="2:20" outlineLevel="1" x14ac:dyDescent="0.25">
      <c r="B96" s="137"/>
      <c r="C96" s="138"/>
      <c r="D96" s="138"/>
      <c r="E96" s="138"/>
      <c r="F96" s="138"/>
      <c r="G96" s="138"/>
      <c r="H96" s="138"/>
      <c r="I96" s="138"/>
      <c r="J96" s="138"/>
      <c r="K96" s="139"/>
      <c r="S96" s="81"/>
      <c r="T96" s="81"/>
    </row>
    <row r="97" spans="2:20" outlineLevel="1" x14ac:dyDescent="0.25">
      <c r="B97" s="137"/>
      <c r="C97" s="138"/>
      <c r="D97" s="138"/>
      <c r="E97" s="138"/>
      <c r="F97" s="138"/>
      <c r="G97" s="138"/>
      <c r="H97" s="138"/>
      <c r="I97" s="138"/>
      <c r="J97" s="138"/>
      <c r="K97" s="139"/>
      <c r="S97" s="81"/>
      <c r="T97" s="81"/>
    </row>
    <row r="98" spans="2:20" ht="15.75" outlineLevel="1" thickBot="1" x14ac:dyDescent="0.3">
      <c r="B98" s="140"/>
      <c r="C98" s="141"/>
      <c r="D98" s="141"/>
      <c r="E98" s="141"/>
      <c r="F98" s="141"/>
      <c r="G98" s="141"/>
      <c r="H98" s="141"/>
      <c r="I98" s="141"/>
      <c r="J98" s="141"/>
      <c r="K98" s="142"/>
      <c r="S98" s="81"/>
      <c r="T98" s="81"/>
    </row>
    <row r="99" spans="2:20" ht="15.75" outlineLevel="1" thickBot="1" x14ac:dyDescent="0.3">
      <c r="B99" s="88" t="s">
        <v>110</v>
      </c>
      <c r="C99" s="88"/>
      <c r="D99" s="89"/>
      <c r="E99" s="89"/>
      <c r="F99" s="89"/>
      <c r="G99" s="89"/>
      <c r="H99" s="89"/>
      <c r="I99" s="89"/>
      <c r="J99" s="89"/>
      <c r="K99" s="90"/>
      <c r="S99" s="81"/>
      <c r="T99" s="81"/>
    </row>
    <row r="100" spans="2:20" ht="65.099999999999994" customHeight="1" outlineLevel="1" thickBot="1" x14ac:dyDescent="0.3">
      <c r="B100" s="150" t="s">
        <v>44</v>
      </c>
      <c r="C100" s="151"/>
      <c r="D100" s="151"/>
      <c r="E100" s="151"/>
      <c r="F100" s="151"/>
      <c r="G100" s="151"/>
      <c r="H100" s="151"/>
      <c r="I100" s="151"/>
      <c r="J100" s="151"/>
      <c r="K100" s="152"/>
      <c r="S100" s="81"/>
      <c r="T100" s="81"/>
    </row>
    <row r="101" spans="2:20" ht="15.75" outlineLevel="1" thickBot="1" x14ac:dyDescent="0.3">
      <c r="B101" s="88" t="s">
        <v>18</v>
      </c>
      <c r="C101" s="88"/>
      <c r="D101" s="89"/>
      <c r="E101" s="89"/>
      <c r="F101" s="89"/>
      <c r="G101" s="89"/>
      <c r="H101" s="89"/>
      <c r="I101" s="89"/>
      <c r="J101" s="89"/>
      <c r="K101" s="90"/>
      <c r="S101" s="81"/>
      <c r="T101" s="81"/>
    </row>
    <row r="102" spans="2:20" ht="15.75" outlineLevel="1" thickBot="1" x14ac:dyDescent="0.3">
      <c r="B102" s="145" t="s">
        <v>19</v>
      </c>
      <c r="C102" s="146"/>
      <c r="D102" s="145" t="s">
        <v>2</v>
      </c>
      <c r="E102" s="146"/>
      <c r="F102" s="145" t="s">
        <v>3</v>
      </c>
      <c r="G102" s="146"/>
      <c r="H102" s="145" t="s">
        <v>4</v>
      </c>
      <c r="I102" s="146"/>
      <c r="J102" s="145" t="s">
        <v>5</v>
      </c>
      <c r="K102" s="146"/>
      <c r="S102" s="81"/>
      <c r="T102" s="81"/>
    </row>
    <row r="103" spans="2:20" ht="65.099999999999994" customHeight="1" outlineLevel="1" thickBot="1" x14ac:dyDescent="0.3">
      <c r="B103" s="119" t="s">
        <v>51</v>
      </c>
      <c r="C103" s="121"/>
      <c r="D103" s="119" t="s">
        <v>51</v>
      </c>
      <c r="E103" s="121"/>
      <c r="F103" s="119" t="s">
        <v>51</v>
      </c>
      <c r="G103" s="121"/>
      <c r="H103" s="119" t="s">
        <v>51</v>
      </c>
      <c r="I103" s="121"/>
      <c r="J103" s="119" t="s">
        <v>51</v>
      </c>
      <c r="K103" s="121"/>
      <c r="S103" s="81"/>
      <c r="T103" s="81"/>
    </row>
    <row r="104" spans="2:20" ht="15.75" outlineLevel="1" thickBot="1" x14ac:dyDescent="0.3">
      <c r="B104" s="145" t="s">
        <v>6</v>
      </c>
      <c r="C104" s="146"/>
      <c r="D104" s="145" t="s">
        <v>7</v>
      </c>
      <c r="E104" s="146"/>
      <c r="F104" s="145" t="s">
        <v>8</v>
      </c>
      <c r="G104" s="146"/>
      <c r="H104" s="145" t="s">
        <v>9</v>
      </c>
      <c r="I104" s="146"/>
      <c r="J104" s="145" t="s">
        <v>10</v>
      </c>
      <c r="K104" s="146"/>
      <c r="S104" s="81"/>
      <c r="T104" s="81"/>
    </row>
    <row r="105" spans="2:20" ht="65.099999999999994" customHeight="1" outlineLevel="1" thickBot="1" x14ac:dyDescent="0.3">
      <c r="B105" s="119" t="s">
        <v>51</v>
      </c>
      <c r="C105" s="121"/>
      <c r="D105" s="119" t="s">
        <v>51</v>
      </c>
      <c r="E105" s="121"/>
      <c r="F105" s="119" t="s">
        <v>51</v>
      </c>
      <c r="G105" s="121"/>
      <c r="H105" s="119" t="s">
        <v>51</v>
      </c>
      <c r="I105" s="121"/>
      <c r="J105" s="119" t="s">
        <v>51</v>
      </c>
      <c r="K105" s="121"/>
      <c r="S105" s="81"/>
      <c r="T105" s="81"/>
    </row>
    <row r="106" spans="2:20" ht="15.75" outlineLevel="1" thickBot="1" x14ac:dyDescent="0.3">
      <c r="S106" s="81"/>
      <c r="T106" s="81"/>
    </row>
    <row r="107" spans="2:20" ht="15.75" outlineLevel="1" thickBot="1" x14ac:dyDescent="0.3">
      <c r="B107" s="82" t="s">
        <v>50</v>
      </c>
      <c r="C107" s="83"/>
      <c r="D107" s="83"/>
      <c r="E107" s="83"/>
      <c r="F107" s="83"/>
      <c r="G107" s="83"/>
      <c r="H107" s="83"/>
      <c r="I107" s="83"/>
      <c r="J107" s="83"/>
      <c r="K107" s="84"/>
      <c r="S107" s="81"/>
      <c r="T107" s="81"/>
    </row>
    <row r="108" spans="2:20" ht="15.75" outlineLevel="1" thickBot="1" x14ac:dyDescent="0.3">
      <c r="B108" s="85" t="s">
        <v>45</v>
      </c>
      <c r="C108" s="86"/>
      <c r="D108" s="86"/>
      <c r="E108" s="86"/>
      <c r="F108" s="86"/>
      <c r="G108" s="86"/>
      <c r="H108" s="86"/>
      <c r="I108" s="86"/>
      <c r="J108" s="86"/>
      <c r="K108" s="87"/>
      <c r="S108" s="81"/>
      <c r="T108" s="81"/>
    </row>
    <row r="109" spans="2:20" outlineLevel="1" x14ac:dyDescent="0.25">
      <c r="B109" s="134" t="s">
        <v>46</v>
      </c>
      <c r="C109" s="135"/>
      <c r="D109" s="135"/>
      <c r="E109" s="135"/>
      <c r="F109" s="135"/>
      <c r="G109" s="135"/>
      <c r="H109" s="135"/>
      <c r="I109" s="135"/>
      <c r="J109" s="135"/>
      <c r="K109" s="136"/>
      <c r="S109" s="81"/>
      <c r="T109" s="81"/>
    </row>
    <row r="110" spans="2:20" outlineLevel="1" x14ac:dyDescent="0.25">
      <c r="B110" s="137"/>
      <c r="C110" s="138"/>
      <c r="D110" s="138"/>
      <c r="E110" s="138"/>
      <c r="F110" s="138"/>
      <c r="G110" s="138"/>
      <c r="H110" s="138"/>
      <c r="I110" s="138"/>
      <c r="J110" s="138"/>
      <c r="K110" s="139"/>
      <c r="S110" s="81"/>
      <c r="T110" s="81"/>
    </row>
    <row r="111" spans="2:20" outlineLevel="1" x14ac:dyDescent="0.25">
      <c r="B111" s="137"/>
      <c r="C111" s="138"/>
      <c r="D111" s="138"/>
      <c r="E111" s="138"/>
      <c r="F111" s="138"/>
      <c r="G111" s="138"/>
      <c r="H111" s="138"/>
      <c r="I111" s="138"/>
      <c r="J111" s="138"/>
      <c r="K111" s="139"/>
      <c r="S111" s="81"/>
      <c r="T111" s="81"/>
    </row>
    <row r="112" spans="2:20" ht="15.75" outlineLevel="1" thickBot="1" x14ac:dyDescent="0.3">
      <c r="B112" s="140"/>
      <c r="C112" s="141"/>
      <c r="D112" s="141"/>
      <c r="E112" s="141"/>
      <c r="F112" s="141"/>
      <c r="G112" s="141"/>
      <c r="H112" s="141"/>
      <c r="I112" s="141"/>
      <c r="J112" s="141"/>
      <c r="K112" s="142"/>
      <c r="S112" s="81"/>
      <c r="T112" s="81"/>
    </row>
    <row r="113" spans="2:20" ht="15.75" outlineLevel="1" thickBot="1" x14ac:dyDescent="0.3">
      <c r="B113" s="88" t="s">
        <v>110</v>
      </c>
      <c r="C113" s="88"/>
      <c r="D113" s="89"/>
      <c r="E113" s="89"/>
      <c r="F113" s="89"/>
      <c r="G113" s="89"/>
      <c r="H113" s="89"/>
      <c r="I113" s="89"/>
      <c r="J113" s="89"/>
      <c r="K113" s="90"/>
      <c r="S113" s="81"/>
      <c r="T113" s="81"/>
    </row>
    <row r="114" spans="2:20" ht="65.099999999999994" customHeight="1" outlineLevel="1" thickBot="1" x14ac:dyDescent="0.3">
      <c r="B114" s="150" t="s">
        <v>44</v>
      </c>
      <c r="C114" s="151"/>
      <c r="D114" s="151"/>
      <c r="E114" s="151"/>
      <c r="F114" s="151"/>
      <c r="G114" s="151"/>
      <c r="H114" s="151"/>
      <c r="I114" s="151"/>
      <c r="J114" s="151"/>
      <c r="K114" s="152"/>
      <c r="S114" s="81"/>
      <c r="T114" s="81"/>
    </row>
    <row r="115" spans="2:20" ht="15.75" outlineLevel="1" thickBot="1" x14ac:dyDescent="0.3">
      <c r="B115" s="88" t="s">
        <v>18</v>
      </c>
      <c r="C115" s="88"/>
      <c r="D115" s="89"/>
      <c r="E115" s="89"/>
      <c r="F115" s="89"/>
      <c r="G115" s="89"/>
      <c r="H115" s="89"/>
      <c r="I115" s="89"/>
      <c r="J115" s="89"/>
      <c r="K115" s="90"/>
      <c r="S115" s="81"/>
      <c r="T115" s="81"/>
    </row>
    <row r="116" spans="2:20" ht="15.75" outlineLevel="1" thickBot="1" x14ac:dyDescent="0.3">
      <c r="B116" s="145" t="s">
        <v>19</v>
      </c>
      <c r="C116" s="146"/>
      <c r="D116" s="145" t="s">
        <v>2</v>
      </c>
      <c r="E116" s="146"/>
      <c r="F116" s="145" t="s">
        <v>3</v>
      </c>
      <c r="G116" s="146"/>
      <c r="H116" s="145" t="s">
        <v>4</v>
      </c>
      <c r="I116" s="146"/>
      <c r="J116" s="145" t="s">
        <v>5</v>
      </c>
      <c r="K116" s="146"/>
      <c r="S116" s="81"/>
      <c r="T116" s="81"/>
    </row>
    <row r="117" spans="2:20" ht="65.099999999999994" customHeight="1" outlineLevel="1" thickBot="1" x14ac:dyDescent="0.3">
      <c r="B117" s="119" t="s">
        <v>51</v>
      </c>
      <c r="C117" s="121"/>
      <c r="D117" s="119" t="s">
        <v>51</v>
      </c>
      <c r="E117" s="121"/>
      <c r="F117" s="119" t="s">
        <v>51</v>
      </c>
      <c r="G117" s="121"/>
      <c r="H117" s="119" t="s">
        <v>51</v>
      </c>
      <c r="I117" s="121"/>
      <c r="J117" s="119" t="s">
        <v>51</v>
      </c>
      <c r="K117" s="121"/>
      <c r="S117" s="81"/>
      <c r="T117" s="81"/>
    </row>
    <row r="118" spans="2:20" ht="15.75" outlineLevel="1" thickBot="1" x14ac:dyDescent="0.3">
      <c r="B118" s="145" t="s">
        <v>6</v>
      </c>
      <c r="C118" s="146"/>
      <c r="D118" s="145" t="s">
        <v>7</v>
      </c>
      <c r="E118" s="146"/>
      <c r="F118" s="145" t="s">
        <v>8</v>
      </c>
      <c r="G118" s="146"/>
      <c r="H118" s="145" t="s">
        <v>9</v>
      </c>
      <c r="I118" s="146"/>
      <c r="J118" s="145" t="s">
        <v>10</v>
      </c>
      <c r="K118" s="146"/>
      <c r="S118" s="81"/>
      <c r="T118" s="81"/>
    </row>
    <row r="119" spans="2:20" ht="65.099999999999994" customHeight="1" outlineLevel="1" thickBot="1" x14ac:dyDescent="0.3">
      <c r="B119" s="119" t="s">
        <v>51</v>
      </c>
      <c r="C119" s="121"/>
      <c r="D119" s="119" t="s">
        <v>51</v>
      </c>
      <c r="E119" s="121"/>
      <c r="F119" s="119" t="s">
        <v>51</v>
      </c>
      <c r="G119" s="121"/>
      <c r="H119" s="119" t="s">
        <v>51</v>
      </c>
      <c r="I119" s="121"/>
      <c r="J119" s="119" t="s">
        <v>51</v>
      </c>
      <c r="K119" s="121"/>
      <c r="S119" s="81"/>
      <c r="T119" s="81"/>
    </row>
    <row r="120" spans="2:20" ht="15.75" thickBot="1" x14ac:dyDescent="0.3">
      <c r="S120" s="81"/>
      <c r="T120" s="81"/>
    </row>
    <row r="121" spans="2:20" ht="15.75" collapsed="1" thickBot="1" x14ac:dyDescent="0.3">
      <c r="B121" s="74" t="str">
        <f>CONCATENATE("Usage - ",B2)</f>
        <v>Usage - Research Program 1</v>
      </c>
      <c r="C121" s="71"/>
      <c r="D121" s="71" t="str">
        <f>D2</f>
        <v>[Research Program 1 Name]</v>
      </c>
      <c r="E121" s="71"/>
      <c r="F121" s="71"/>
      <c r="G121" s="71"/>
      <c r="H121" s="71"/>
      <c r="I121" s="71"/>
      <c r="J121" s="71"/>
      <c r="K121" s="72"/>
      <c r="S121" s="81" t="s">
        <v>59</v>
      </c>
      <c r="T121" s="81"/>
    </row>
    <row r="122" spans="2:20" ht="15.75" outlineLevel="1" thickBot="1" x14ac:dyDescent="0.3"/>
    <row r="123" spans="2:20" ht="15.75" outlineLevel="1" thickBot="1" x14ac:dyDescent="0.3">
      <c r="B123" s="82" t="s">
        <v>20</v>
      </c>
      <c r="C123" s="83"/>
      <c r="D123" s="83"/>
      <c r="E123" s="83"/>
      <c r="F123" s="83"/>
      <c r="G123" s="83"/>
      <c r="H123" s="83"/>
      <c r="I123" s="83"/>
      <c r="J123" s="83"/>
      <c r="K123" s="84"/>
      <c r="S123" s="81" t="s">
        <v>52</v>
      </c>
      <c r="T123" s="81" t="s">
        <v>53</v>
      </c>
    </row>
    <row r="124" spans="2:20" ht="15.75" outlineLevel="1" thickBot="1" x14ac:dyDescent="0.3">
      <c r="B124" s="91" t="s">
        <v>21</v>
      </c>
      <c r="C124" s="92"/>
      <c r="D124" s="92"/>
      <c r="E124" s="92"/>
      <c r="F124" s="92"/>
      <c r="G124" s="92"/>
      <c r="H124" s="92"/>
      <c r="I124" s="92"/>
      <c r="J124" s="92"/>
      <c r="K124" s="93"/>
      <c r="S124" s="81" t="s">
        <v>176</v>
      </c>
      <c r="T124" s="81">
        <v>0.95</v>
      </c>
    </row>
    <row r="125" spans="2:20" ht="15.75" outlineLevel="1" thickBot="1" x14ac:dyDescent="0.3">
      <c r="B125" s="150" t="s">
        <v>46</v>
      </c>
      <c r="C125" s="151"/>
      <c r="D125" s="151"/>
      <c r="E125" s="151"/>
      <c r="F125" s="151"/>
      <c r="G125" s="151"/>
      <c r="H125" s="151"/>
      <c r="I125" s="151"/>
      <c r="J125" s="151"/>
      <c r="K125" s="152"/>
      <c r="S125" s="81" t="s">
        <v>55</v>
      </c>
      <c r="T125" s="81">
        <v>0.75</v>
      </c>
    </row>
    <row r="126" spans="2:20" ht="15.75" outlineLevel="1" thickBot="1" x14ac:dyDescent="0.3">
      <c r="B126" s="94" t="s">
        <v>89</v>
      </c>
      <c r="C126" s="95"/>
      <c r="D126" s="95"/>
      <c r="E126" s="95"/>
      <c r="F126" s="95"/>
      <c r="G126" s="95"/>
      <c r="H126" s="95"/>
      <c r="I126" s="95"/>
      <c r="J126" s="95"/>
      <c r="K126" s="96"/>
      <c r="S126" s="81" t="s">
        <v>56</v>
      </c>
      <c r="T126" s="81">
        <v>0.5</v>
      </c>
    </row>
    <row r="127" spans="2:20" ht="65.099999999999994" customHeight="1" outlineLevel="1" thickBot="1" x14ac:dyDescent="0.3">
      <c r="B127" s="150" t="s">
        <v>46</v>
      </c>
      <c r="C127" s="151"/>
      <c r="D127" s="151"/>
      <c r="E127" s="151"/>
      <c r="F127" s="151"/>
      <c r="G127" s="151"/>
      <c r="H127" s="151"/>
      <c r="I127" s="151"/>
      <c r="J127" s="151"/>
      <c r="K127" s="152"/>
      <c r="S127" s="81" t="s">
        <v>57</v>
      </c>
      <c r="T127" s="81">
        <v>0.25</v>
      </c>
    </row>
    <row r="128" spans="2:20" ht="15.75" outlineLevel="1" thickBot="1" x14ac:dyDescent="0.3">
      <c r="B128" s="94" t="s">
        <v>216</v>
      </c>
      <c r="C128" s="95"/>
      <c r="D128" s="95"/>
      <c r="E128" s="95"/>
      <c r="F128" s="95"/>
      <c r="G128" s="95"/>
      <c r="H128" s="95"/>
      <c r="I128" s="95"/>
      <c r="J128" s="95"/>
      <c r="K128" s="96"/>
      <c r="S128" s="81" t="s">
        <v>177</v>
      </c>
      <c r="T128" s="81">
        <v>0.05</v>
      </c>
    </row>
    <row r="129" spans="2:20" ht="15.75" outlineLevel="1" thickBot="1" x14ac:dyDescent="0.3">
      <c r="B129" s="119" t="s">
        <v>177</v>
      </c>
      <c r="C129" s="120"/>
      <c r="D129" s="120"/>
      <c r="E129" s="120"/>
      <c r="F129" s="120"/>
      <c r="G129" s="120"/>
      <c r="H129" s="120"/>
      <c r="I129" s="120"/>
      <c r="J129" s="120"/>
      <c r="K129" s="121"/>
      <c r="S129" s="97">
        <f>IF(B129="",0,VLOOKUP(B129,S124:T128,2,FALSE))</f>
        <v>0.05</v>
      </c>
      <c r="T129" s="97">
        <f>IF(B133="",0,VLOOKUP(B133,S124:T128,2,FALSE))</f>
        <v>0.05</v>
      </c>
    </row>
    <row r="130" spans="2:20" ht="15.75" outlineLevel="1" thickBot="1" x14ac:dyDescent="0.3">
      <c r="B130" s="116" t="s">
        <v>22</v>
      </c>
      <c r="C130" s="117"/>
      <c r="D130" s="117"/>
      <c r="E130" s="117"/>
      <c r="F130" s="117"/>
      <c r="G130" s="117"/>
      <c r="H130" s="117"/>
      <c r="I130" s="117"/>
      <c r="J130" s="117"/>
      <c r="K130" s="118"/>
    </row>
    <row r="131" spans="2:20" ht="65.099999999999994" customHeight="1" outlineLevel="1" thickBot="1" x14ac:dyDescent="0.3">
      <c r="B131" s="122" t="s">
        <v>174</v>
      </c>
      <c r="C131" s="123"/>
      <c r="D131" s="123"/>
      <c r="E131" s="123"/>
      <c r="F131" s="123"/>
      <c r="G131" s="123"/>
      <c r="H131" s="123"/>
      <c r="I131" s="123"/>
      <c r="J131" s="123"/>
      <c r="K131" s="124"/>
    </row>
    <row r="132" spans="2:20" ht="15.75" outlineLevel="1" thickBot="1" x14ac:dyDescent="0.3">
      <c r="B132" s="94" t="s">
        <v>23</v>
      </c>
      <c r="C132" s="95"/>
      <c r="D132" s="95"/>
      <c r="E132" s="95"/>
      <c r="F132" s="95"/>
      <c r="G132" s="95"/>
      <c r="H132" s="95"/>
      <c r="I132" s="95"/>
      <c r="J132" s="95"/>
      <c r="K132" s="96"/>
    </row>
    <row r="133" spans="2:20" ht="15.75" outlineLevel="1" thickBot="1" x14ac:dyDescent="0.3">
      <c r="B133" s="119" t="s">
        <v>177</v>
      </c>
      <c r="C133" s="120"/>
      <c r="D133" s="120"/>
      <c r="E133" s="120"/>
      <c r="F133" s="120"/>
      <c r="G133" s="120"/>
      <c r="H133" s="120"/>
      <c r="I133" s="120"/>
      <c r="J133" s="120"/>
      <c r="K133" s="121"/>
    </row>
    <row r="134" spans="2:20" ht="15.75" outlineLevel="1" thickBot="1" x14ac:dyDescent="0.3">
      <c r="B134" s="166" t="s">
        <v>24</v>
      </c>
      <c r="C134" s="167"/>
      <c r="D134" s="167"/>
      <c r="E134" s="167"/>
      <c r="F134" s="167"/>
      <c r="G134" s="167"/>
      <c r="H134" s="167"/>
      <c r="I134" s="167"/>
      <c r="J134" s="167"/>
      <c r="K134" s="168"/>
    </row>
    <row r="135" spans="2:20" ht="65.099999999999994" customHeight="1" outlineLevel="1" thickBot="1" x14ac:dyDescent="0.3">
      <c r="B135" s="122" t="s">
        <v>175</v>
      </c>
      <c r="C135" s="123"/>
      <c r="D135" s="123"/>
      <c r="E135" s="123"/>
      <c r="F135" s="123"/>
      <c r="G135" s="123"/>
      <c r="H135" s="123"/>
      <c r="I135" s="123"/>
      <c r="J135" s="123"/>
      <c r="K135" s="124"/>
    </row>
    <row r="136" spans="2:20" ht="15.75" outlineLevel="1" thickBot="1" x14ac:dyDescent="0.3">
      <c r="B136" s="88" t="s">
        <v>25</v>
      </c>
      <c r="C136" s="88"/>
      <c r="D136" s="89"/>
      <c r="E136" s="89"/>
      <c r="F136" s="89"/>
      <c r="G136" s="89"/>
      <c r="H136" s="89"/>
      <c r="I136" s="89"/>
      <c r="J136" s="89"/>
      <c r="K136" s="90"/>
    </row>
    <row r="137" spans="2:20" ht="15.75" outlineLevel="1" thickBot="1" x14ac:dyDescent="0.3">
      <c r="B137" s="145" t="s">
        <v>19</v>
      </c>
      <c r="C137" s="146"/>
      <c r="D137" s="145" t="s">
        <v>2</v>
      </c>
      <c r="E137" s="146"/>
      <c r="F137" s="145" t="s">
        <v>3</v>
      </c>
      <c r="G137" s="146"/>
      <c r="H137" s="145" t="s">
        <v>4</v>
      </c>
      <c r="I137" s="146"/>
      <c r="J137" s="145" t="s">
        <v>5</v>
      </c>
      <c r="K137" s="146"/>
    </row>
    <row r="138" spans="2:20" ht="65.099999999999994" customHeight="1" outlineLevel="1" thickBot="1" x14ac:dyDescent="0.3">
      <c r="B138" s="119" t="s">
        <v>51</v>
      </c>
      <c r="C138" s="121"/>
      <c r="D138" s="119" t="s">
        <v>51</v>
      </c>
      <c r="E138" s="121"/>
      <c r="F138" s="119" t="s">
        <v>51</v>
      </c>
      <c r="G138" s="121"/>
      <c r="H138" s="119" t="s">
        <v>51</v>
      </c>
      <c r="I138" s="121"/>
      <c r="J138" s="119" t="s">
        <v>51</v>
      </c>
      <c r="K138" s="121"/>
    </row>
    <row r="139" spans="2:20" ht="15.75" outlineLevel="1" thickBot="1" x14ac:dyDescent="0.3">
      <c r="B139" s="145" t="s">
        <v>6</v>
      </c>
      <c r="C139" s="146"/>
      <c r="D139" s="145" t="s">
        <v>7</v>
      </c>
      <c r="E139" s="146"/>
      <c r="F139" s="145" t="s">
        <v>8</v>
      </c>
      <c r="G139" s="146"/>
      <c r="H139" s="145" t="s">
        <v>9</v>
      </c>
      <c r="I139" s="146"/>
      <c r="J139" s="145" t="s">
        <v>10</v>
      </c>
      <c r="K139" s="146"/>
    </row>
    <row r="140" spans="2:20" ht="65.099999999999994" customHeight="1" outlineLevel="1" thickBot="1" x14ac:dyDescent="0.3">
      <c r="B140" s="119" t="s">
        <v>51</v>
      </c>
      <c r="C140" s="121"/>
      <c r="D140" s="119" t="s">
        <v>51</v>
      </c>
      <c r="E140" s="121"/>
      <c r="F140" s="119" t="s">
        <v>51</v>
      </c>
      <c r="G140" s="121"/>
      <c r="H140" s="119" t="s">
        <v>51</v>
      </c>
      <c r="I140" s="121"/>
      <c r="J140" s="119" t="s">
        <v>51</v>
      </c>
      <c r="K140" s="121"/>
    </row>
    <row r="141" spans="2:20" ht="15.75" outlineLevel="1" thickBot="1" x14ac:dyDescent="0.3">
      <c r="B141" s="145" t="s">
        <v>26</v>
      </c>
      <c r="C141" s="146"/>
      <c r="D141" s="145" t="s">
        <v>27</v>
      </c>
      <c r="E141" s="146"/>
      <c r="F141" s="145" t="s">
        <v>28</v>
      </c>
      <c r="G141" s="146"/>
      <c r="H141" s="145" t="s">
        <v>29</v>
      </c>
      <c r="I141" s="146"/>
      <c r="J141" s="145" t="s">
        <v>30</v>
      </c>
      <c r="K141" s="146"/>
    </row>
    <row r="142" spans="2:20" ht="65.099999999999994" customHeight="1" outlineLevel="1" thickBot="1" x14ac:dyDescent="0.3">
      <c r="B142" s="119" t="s">
        <v>51</v>
      </c>
      <c r="C142" s="121"/>
      <c r="D142" s="119" t="s">
        <v>51</v>
      </c>
      <c r="E142" s="121"/>
      <c r="F142" s="119" t="s">
        <v>51</v>
      </c>
      <c r="G142" s="121"/>
      <c r="H142" s="119" t="s">
        <v>51</v>
      </c>
      <c r="I142" s="121"/>
      <c r="J142" s="119" t="s">
        <v>51</v>
      </c>
      <c r="K142" s="121"/>
    </row>
    <row r="143" spans="2:20" ht="15.75" outlineLevel="1" thickBot="1" x14ac:dyDescent="0.3">
      <c r="B143" s="88" t="s">
        <v>31</v>
      </c>
      <c r="C143" s="88"/>
      <c r="D143" s="89"/>
      <c r="E143" s="89"/>
      <c r="F143" s="89"/>
      <c r="G143" s="89"/>
      <c r="H143" s="89"/>
      <c r="I143" s="89"/>
      <c r="J143" s="89"/>
      <c r="K143" s="90"/>
    </row>
    <row r="144" spans="2:20" ht="15.75" outlineLevel="1" thickBot="1" x14ac:dyDescent="0.3">
      <c r="B144" s="145" t="s">
        <v>19</v>
      </c>
      <c r="C144" s="146"/>
      <c r="D144" s="145" t="s">
        <v>2</v>
      </c>
      <c r="E144" s="146"/>
      <c r="F144" s="145" t="s">
        <v>3</v>
      </c>
      <c r="G144" s="146"/>
      <c r="H144" s="145" t="s">
        <v>4</v>
      </c>
      <c r="I144" s="146"/>
      <c r="J144" s="145" t="s">
        <v>5</v>
      </c>
      <c r="K144" s="146"/>
    </row>
    <row r="145" spans="2:20" ht="15.75" outlineLevel="1" thickBot="1" x14ac:dyDescent="0.3">
      <c r="B145" s="143">
        <v>0</v>
      </c>
      <c r="C145" s="144"/>
      <c r="D145" s="143">
        <v>0</v>
      </c>
      <c r="E145" s="144"/>
      <c r="F145" s="143">
        <v>0</v>
      </c>
      <c r="G145" s="144"/>
      <c r="H145" s="143">
        <v>0</v>
      </c>
      <c r="I145" s="144"/>
      <c r="J145" s="143">
        <v>0</v>
      </c>
      <c r="K145" s="144"/>
    </row>
    <row r="146" spans="2:20" ht="15.75" outlineLevel="1" thickBot="1" x14ac:dyDescent="0.3">
      <c r="B146" s="145" t="s">
        <v>6</v>
      </c>
      <c r="C146" s="146"/>
      <c r="D146" s="145" t="s">
        <v>7</v>
      </c>
      <c r="E146" s="146"/>
      <c r="F146" s="145" t="s">
        <v>8</v>
      </c>
      <c r="G146" s="146"/>
      <c r="H146" s="145" t="s">
        <v>9</v>
      </c>
      <c r="I146" s="146"/>
      <c r="J146" s="145" t="s">
        <v>10</v>
      </c>
      <c r="K146" s="146"/>
    </row>
    <row r="147" spans="2:20" ht="15.75" outlineLevel="1" thickBot="1" x14ac:dyDescent="0.3">
      <c r="B147" s="143">
        <v>0</v>
      </c>
      <c r="C147" s="144"/>
      <c r="D147" s="143">
        <v>0</v>
      </c>
      <c r="E147" s="144"/>
      <c r="F147" s="143">
        <v>0</v>
      </c>
      <c r="G147" s="144"/>
      <c r="H147" s="143">
        <v>0</v>
      </c>
      <c r="I147" s="144"/>
      <c r="J147" s="143">
        <v>0</v>
      </c>
      <c r="K147" s="144"/>
    </row>
    <row r="148" spans="2:20" ht="15.75" outlineLevel="1" thickBot="1" x14ac:dyDescent="0.3">
      <c r="B148" s="145" t="s">
        <v>26</v>
      </c>
      <c r="C148" s="146"/>
      <c r="D148" s="145" t="s">
        <v>27</v>
      </c>
      <c r="E148" s="146"/>
      <c r="F148" s="145" t="s">
        <v>28</v>
      </c>
      <c r="G148" s="146"/>
      <c r="H148" s="145" t="s">
        <v>29</v>
      </c>
      <c r="I148" s="146"/>
      <c r="J148" s="145" t="s">
        <v>30</v>
      </c>
      <c r="K148" s="146"/>
    </row>
    <row r="149" spans="2:20" ht="15.75" outlineLevel="1" thickBot="1" x14ac:dyDescent="0.3">
      <c r="B149" s="143">
        <v>0</v>
      </c>
      <c r="C149" s="144"/>
      <c r="D149" s="143">
        <v>0</v>
      </c>
      <c r="E149" s="144"/>
      <c r="F149" s="143">
        <v>0</v>
      </c>
      <c r="G149" s="144"/>
      <c r="H149" s="143">
        <v>0</v>
      </c>
      <c r="I149" s="144"/>
      <c r="J149" s="143">
        <v>0</v>
      </c>
      <c r="K149" s="144"/>
    </row>
    <row r="150" spans="2:20" ht="15.75" outlineLevel="1" thickBot="1" x14ac:dyDescent="0.3">
      <c r="B150" s="162" t="s">
        <v>32</v>
      </c>
      <c r="C150" s="163"/>
      <c r="D150" s="162" t="s">
        <v>33</v>
      </c>
      <c r="E150" s="163"/>
      <c r="F150" s="162" t="s">
        <v>34</v>
      </c>
      <c r="G150" s="163"/>
    </row>
    <row r="151" spans="2:20" ht="15.75" outlineLevel="1" thickBot="1" x14ac:dyDescent="0.3">
      <c r="B151" s="155">
        <f>SUM(B145:K145,B147:K147,B149:K149)</f>
        <v>0</v>
      </c>
      <c r="C151" s="165"/>
      <c r="D151" s="164">
        <f>NPV(0.05,B145:K145,B147:K147,B149:K149)</f>
        <v>0</v>
      </c>
      <c r="E151" s="158"/>
      <c r="F151" s="155">
        <f>D151*S129*T129</f>
        <v>0</v>
      </c>
      <c r="G151" s="165"/>
    </row>
    <row r="152" spans="2:20" ht="15.75" outlineLevel="1" thickBot="1" x14ac:dyDescent="0.3"/>
    <row r="153" spans="2:20" ht="15.75" outlineLevel="1" thickBot="1" x14ac:dyDescent="0.3">
      <c r="B153" s="82" t="s">
        <v>35</v>
      </c>
      <c r="C153" s="83"/>
      <c r="D153" s="83"/>
      <c r="E153" s="83"/>
      <c r="F153" s="83"/>
      <c r="G153" s="83"/>
      <c r="H153" s="83"/>
      <c r="I153" s="83"/>
      <c r="J153" s="83"/>
      <c r="K153" s="84"/>
      <c r="S153" s="81" t="s">
        <v>52</v>
      </c>
      <c r="T153" s="81" t="s">
        <v>53</v>
      </c>
    </row>
    <row r="154" spans="2:20" ht="15.75" outlineLevel="1" thickBot="1" x14ac:dyDescent="0.3">
      <c r="B154" s="91" t="s">
        <v>21</v>
      </c>
      <c r="C154" s="92"/>
      <c r="D154" s="92"/>
      <c r="E154" s="92"/>
      <c r="F154" s="92"/>
      <c r="G154" s="92"/>
      <c r="H154" s="92"/>
      <c r="I154" s="92"/>
      <c r="J154" s="92"/>
      <c r="K154" s="93"/>
      <c r="S154" s="81" t="s">
        <v>54</v>
      </c>
      <c r="T154" s="81">
        <v>0.95</v>
      </c>
    </row>
    <row r="155" spans="2:20" ht="15.75" outlineLevel="1" thickBot="1" x14ac:dyDescent="0.3">
      <c r="B155" s="150" t="s">
        <v>46</v>
      </c>
      <c r="C155" s="151"/>
      <c r="D155" s="151"/>
      <c r="E155" s="151"/>
      <c r="F155" s="151"/>
      <c r="G155" s="151"/>
      <c r="H155" s="151"/>
      <c r="I155" s="151"/>
      <c r="J155" s="151"/>
      <c r="K155" s="152"/>
      <c r="S155" s="81" t="s">
        <v>55</v>
      </c>
      <c r="T155" s="81">
        <v>0.75</v>
      </c>
    </row>
    <row r="156" spans="2:20" ht="15.75" outlineLevel="1" thickBot="1" x14ac:dyDescent="0.3">
      <c r="B156" s="94" t="s">
        <v>89</v>
      </c>
      <c r="C156" s="95"/>
      <c r="D156" s="95"/>
      <c r="E156" s="95"/>
      <c r="F156" s="95"/>
      <c r="G156" s="95"/>
      <c r="H156" s="95"/>
      <c r="I156" s="95"/>
      <c r="J156" s="95"/>
      <c r="K156" s="96"/>
      <c r="S156" s="81" t="s">
        <v>56</v>
      </c>
      <c r="T156" s="81">
        <v>0.5</v>
      </c>
    </row>
    <row r="157" spans="2:20" ht="65.099999999999994" customHeight="1" outlineLevel="1" thickBot="1" x14ac:dyDescent="0.3">
      <c r="B157" s="150" t="s">
        <v>46</v>
      </c>
      <c r="C157" s="151"/>
      <c r="D157" s="151"/>
      <c r="E157" s="151"/>
      <c r="F157" s="151"/>
      <c r="G157" s="151"/>
      <c r="H157" s="151"/>
      <c r="I157" s="151"/>
      <c r="J157" s="151"/>
      <c r="K157" s="152"/>
      <c r="S157" s="81" t="s">
        <v>57</v>
      </c>
      <c r="T157" s="81">
        <v>0.25</v>
      </c>
    </row>
    <row r="158" spans="2:20" ht="15.75" outlineLevel="1" thickBot="1" x14ac:dyDescent="0.3">
      <c r="B158" s="94" t="s">
        <v>216</v>
      </c>
      <c r="C158" s="95"/>
      <c r="D158" s="95"/>
      <c r="E158" s="95"/>
      <c r="F158" s="95"/>
      <c r="G158" s="95"/>
      <c r="H158" s="95"/>
      <c r="I158" s="95"/>
      <c r="J158" s="95"/>
      <c r="K158" s="96"/>
      <c r="S158" s="81" t="s">
        <v>58</v>
      </c>
      <c r="T158" s="81">
        <v>0.05</v>
      </c>
    </row>
    <row r="159" spans="2:20" ht="15.75" outlineLevel="1" thickBot="1" x14ac:dyDescent="0.3">
      <c r="B159" s="119" t="s">
        <v>177</v>
      </c>
      <c r="C159" s="120"/>
      <c r="D159" s="120"/>
      <c r="E159" s="120"/>
      <c r="F159" s="120"/>
      <c r="G159" s="120"/>
      <c r="H159" s="120"/>
      <c r="I159" s="120"/>
      <c r="J159" s="120"/>
      <c r="K159" s="121"/>
      <c r="S159" s="97">
        <f>IF(B159="",0,VLOOKUP(B159,S154:T158,2,FALSE))</f>
        <v>0.05</v>
      </c>
      <c r="T159" s="97">
        <f>IF(B163="",0,VLOOKUP(B163,S154:T158,2,FALSE))</f>
        <v>0.05</v>
      </c>
    </row>
    <row r="160" spans="2:20" ht="15" customHeight="1" outlineLevel="1" thickBot="1" x14ac:dyDescent="0.3">
      <c r="B160" s="116" t="s">
        <v>22</v>
      </c>
      <c r="C160" s="117"/>
      <c r="D160" s="117"/>
      <c r="E160" s="117"/>
      <c r="F160" s="117"/>
      <c r="G160" s="117"/>
      <c r="H160" s="117"/>
      <c r="I160" s="117"/>
      <c r="J160" s="117"/>
      <c r="K160" s="118"/>
    </row>
    <row r="161" spans="2:11" ht="65.099999999999994" customHeight="1" outlineLevel="1" thickBot="1" x14ac:dyDescent="0.3">
      <c r="B161" s="122" t="s">
        <v>174</v>
      </c>
      <c r="C161" s="123"/>
      <c r="D161" s="123"/>
      <c r="E161" s="123"/>
      <c r="F161" s="123"/>
      <c r="G161" s="123"/>
      <c r="H161" s="123"/>
      <c r="I161" s="123"/>
      <c r="J161" s="123"/>
      <c r="K161" s="124"/>
    </row>
    <row r="162" spans="2:11" ht="15.75" outlineLevel="1" thickBot="1" x14ac:dyDescent="0.3">
      <c r="B162" s="94" t="s">
        <v>23</v>
      </c>
      <c r="C162" s="95"/>
      <c r="D162" s="95"/>
      <c r="E162" s="95"/>
      <c r="F162" s="95"/>
      <c r="G162" s="95"/>
      <c r="H162" s="95"/>
      <c r="I162" s="95"/>
      <c r="J162" s="95"/>
      <c r="K162" s="96"/>
    </row>
    <row r="163" spans="2:11" ht="15" customHeight="1" outlineLevel="1" thickBot="1" x14ac:dyDescent="0.3">
      <c r="B163" s="119" t="s">
        <v>177</v>
      </c>
      <c r="C163" s="120"/>
      <c r="D163" s="120"/>
      <c r="E163" s="120"/>
      <c r="F163" s="120"/>
      <c r="G163" s="120"/>
      <c r="H163" s="120"/>
      <c r="I163" s="120"/>
      <c r="J163" s="120"/>
      <c r="K163" s="121"/>
    </row>
    <row r="164" spans="2:11" ht="15" customHeight="1" outlineLevel="1" thickBot="1" x14ac:dyDescent="0.3">
      <c r="B164" s="166" t="s">
        <v>24</v>
      </c>
      <c r="C164" s="167"/>
      <c r="D164" s="167"/>
      <c r="E164" s="167"/>
      <c r="F164" s="167"/>
      <c r="G164" s="167"/>
      <c r="H164" s="167"/>
      <c r="I164" s="167"/>
      <c r="J164" s="167"/>
      <c r="K164" s="168"/>
    </row>
    <row r="165" spans="2:11" ht="64.5" customHeight="1" outlineLevel="1" thickBot="1" x14ac:dyDescent="0.3">
      <c r="B165" s="122" t="s">
        <v>175</v>
      </c>
      <c r="C165" s="123"/>
      <c r="D165" s="123"/>
      <c r="E165" s="123"/>
      <c r="F165" s="123"/>
      <c r="G165" s="123"/>
      <c r="H165" s="123"/>
      <c r="I165" s="123"/>
      <c r="J165" s="123"/>
      <c r="K165" s="124"/>
    </row>
    <row r="166" spans="2:11" ht="15.75" outlineLevel="1" thickBot="1" x14ac:dyDescent="0.3">
      <c r="B166" s="88" t="s">
        <v>25</v>
      </c>
      <c r="C166" s="88"/>
      <c r="D166" s="89"/>
      <c r="E166" s="89"/>
      <c r="F166" s="89"/>
      <c r="G166" s="89"/>
      <c r="H166" s="89"/>
      <c r="I166" s="89"/>
      <c r="J166" s="89"/>
      <c r="K166" s="90"/>
    </row>
    <row r="167" spans="2:11" ht="15.75" outlineLevel="1" thickBot="1" x14ac:dyDescent="0.3">
      <c r="B167" s="145" t="s">
        <v>19</v>
      </c>
      <c r="C167" s="146"/>
      <c r="D167" s="145" t="s">
        <v>2</v>
      </c>
      <c r="E167" s="146"/>
      <c r="F167" s="145" t="s">
        <v>3</v>
      </c>
      <c r="G167" s="146"/>
      <c r="H167" s="145" t="s">
        <v>4</v>
      </c>
      <c r="I167" s="146"/>
      <c r="J167" s="145" t="s">
        <v>5</v>
      </c>
      <c r="K167" s="146"/>
    </row>
    <row r="168" spans="2:11" ht="65.099999999999994" customHeight="1" outlineLevel="1" thickBot="1" x14ac:dyDescent="0.3">
      <c r="B168" s="119" t="s">
        <v>51</v>
      </c>
      <c r="C168" s="121"/>
      <c r="D168" s="119" t="s">
        <v>51</v>
      </c>
      <c r="E168" s="121"/>
      <c r="F168" s="119" t="s">
        <v>51</v>
      </c>
      <c r="G168" s="121"/>
      <c r="H168" s="119" t="s">
        <v>51</v>
      </c>
      <c r="I168" s="121"/>
      <c r="J168" s="119" t="s">
        <v>51</v>
      </c>
      <c r="K168" s="121"/>
    </row>
    <row r="169" spans="2:11" ht="15.75" outlineLevel="1" thickBot="1" x14ac:dyDescent="0.3">
      <c r="B169" s="145" t="s">
        <v>6</v>
      </c>
      <c r="C169" s="146"/>
      <c r="D169" s="145" t="s">
        <v>7</v>
      </c>
      <c r="E169" s="146"/>
      <c r="F169" s="145" t="s">
        <v>8</v>
      </c>
      <c r="G169" s="146"/>
      <c r="H169" s="145" t="s">
        <v>9</v>
      </c>
      <c r="I169" s="146"/>
      <c r="J169" s="145" t="s">
        <v>10</v>
      </c>
      <c r="K169" s="146"/>
    </row>
    <row r="170" spans="2:11" ht="65.099999999999994" customHeight="1" outlineLevel="1" thickBot="1" x14ac:dyDescent="0.3">
      <c r="B170" s="119" t="s">
        <v>51</v>
      </c>
      <c r="C170" s="121"/>
      <c r="D170" s="119" t="s">
        <v>51</v>
      </c>
      <c r="E170" s="121"/>
      <c r="F170" s="119" t="s">
        <v>51</v>
      </c>
      <c r="G170" s="121"/>
      <c r="H170" s="119" t="s">
        <v>51</v>
      </c>
      <c r="I170" s="121"/>
      <c r="J170" s="119" t="s">
        <v>51</v>
      </c>
      <c r="K170" s="121"/>
    </row>
    <row r="171" spans="2:11" ht="15.75" outlineLevel="1" thickBot="1" x14ac:dyDescent="0.3">
      <c r="B171" s="145" t="s">
        <v>26</v>
      </c>
      <c r="C171" s="146"/>
      <c r="D171" s="145" t="s">
        <v>27</v>
      </c>
      <c r="E171" s="146"/>
      <c r="F171" s="145" t="s">
        <v>28</v>
      </c>
      <c r="G171" s="146"/>
      <c r="H171" s="145" t="s">
        <v>29</v>
      </c>
      <c r="I171" s="146"/>
      <c r="J171" s="145" t="s">
        <v>30</v>
      </c>
      <c r="K171" s="146"/>
    </row>
    <row r="172" spans="2:11" ht="65.099999999999994" customHeight="1" outlineLevel="1" thickBot="1" x14ac:dyDescent="0.3">
      <c r="B172" s="119" t="s">
        <v>51</v>
      </c>
      <c r="C172" s="121"/>
      <c r="D172" s="119" t="s">
        <v>51</v>
      </c>
      <c r="E172" s="121"/>
      <c r="F172" s="119" t="s">
        <v>51</v>
      </c>
      <c r="G172" s="121"/>
      <c r="H172" s="119" t="s">
        <v>51</v>
      </c>
      <c r="I172" s="121"/>
      <c r="J172" s="119" t="s">
        <v>51</v>
      </c>
      <c r="K172" s="121"/>
    </row>
    <row r="173" spans="2:11" ht="15.75" outlineLevel="1" thickBot="1" x14ac:dyDescent="0.3">
      <c r="B173" s="88" t="s">
        <v>31</v>
      </c>
      <c r="C173" s="88"/>
      <c r="D173" s="89"/>
      <c r="E173" s="89"/>
      <c r="F173" s="89"/>
      <c r="G173" s="89"/>
      <c r="H173" s="89"/>
      <c r="I173" s="89"/>
      <c r="J173" s="89"/>
      <c r="K173" s="90"/>
    </row>
    <row r="174" spans="2:11" ht="15.75" outlineLevel="1" thickBot="1" x14ac:dyDescent="0.3">
      <c r="B174" s="145" t="s">
        <v>19</v>
      </c>
      <c r="C174" s="146"/>
      <c r="D174" s="145" t="s">
        <v>2</v>
      </c>
      <c r="E174" s="146"/>
      <c r="F174" s="145" t="s">
        <v>3</v>
      </c>
      <c r="G174" s="146"/>
      <c r="H174" s="145" t="s">
        <v>4</v>
      </c>
      <c r="I174" s="146"/>
      <c r="J174" s="145" t="s">
        <v>5</v>
      </c>
      <c r="K174" s="146"/>
    </row>
    <row r="175" spans="2:11" ht="15.75" outlineLevel="1" thickBot="1" x14ac:dyDescent="0.3">
      <c r="B175" s="143">
        <v>0</v>
      </c>
      <c r="C175" s="144"/>
      <c r="D175" s="143">
        <v>0</v>
      </c>
      <c r="E175" s="144"/>
      <c r="F175" s="143">
        <v>0</v>
      </c>
      <c r="G175" s="144"/>
      <c r="H175" s="143">
        <v>0</v>
      </c>
      <c r="I175" s="144"/>
      <c r="J175" s="143">
        <v>0</v>
      </c>
      <c r="K175" s="144"/>
    </row>
    <row r="176" spans="2:11" ht="15.75" outlineLevel="1" thickBot="1" x14ac:dyDescent="0.3">
      <c r="B176" s="145" t="s">
        <v>6</v>
      </c>
      <c r="C176" s="146"/>
      <c r="D176" s="145" t="s">
        <v>7</v>
      </c>
      <c r="E176" s="146"/>
      <c r="F176" s="145" t="s">
        <v>8</v>
      </c>
      <c r="G176" s="146"/>
      <c r="H176" s="145" t="s">
        <v>9</v>
      </c>
      <c r="I176" s="146"/>
      <c r="J176" s="145" t="s">
        <v>10</v>
      </c>
      <c r="K176" s="146"/>
    </row>
    <row r="177" spans="2:20" ht="15.75" outlineLevel="1" thickBot="1" x14ac:dyDescent="0.3">
      <c r="B177" s="143">
        <v>0</v>
      </c>
      <c r="C177" s="144"/>
      <c r="D177" s="143">
        <v>0</v>
      </c>
      <c r="E177" s="144"/>
      <c r="F177" s="143">
        <v>0</v>
      </c>
      <c r="G177" s="144"/>
      <c r="H177" s="143">
        <v>0</v>
      </c>
      <c r="I177" s="144"/>
      <c r="J177" s="143">
        <v>0</v>
      </c>
      <c r="K177" s="144"/>
    </row>
    <row r="178" spans="2:20" ht="15.75" outlineLevel="1" thickBot="1" x14ac:dyDescent="0.3">
      <c r="B178" s="145" t="s">
        <v>26</v>
      </c>
      <c r="C178" s="146"/>
      <c r="D178" s="145" t="s">
        <v>27</v>
      </c>
      <c r="E178" s="146"/>
      <c r="F178" s="145" t="s">
        <v>28</v>
      </c>
      <c r="G178" s="146"/>
      <c r="H178" s="145" t="s">
        <v>29</v>
      </c>
      <c r="I178" s="146"/>
      <c r="J178" s="145" t="s">
        <v>30</v>
      </c>
      <c r="K178" s="146"/>
    </row>
    <row r="179" spans="2:20" ht="15.75" outlineLevel="1" thickBot="1" x14ac:dyDescent="0.3">
      <c r="B179" s="143">
        <v>0</v>
      </c>
      <c r="C179" s="144"/>
      <c r="D179" s="143">
        <v>0</v>
      </c>
      <c r="E179" s="144"/>
      <c r="F179" s="143">
        <v>0</v>
      </c>
      <c r="G179" s="144"/>
      <c r="H179" s="143">
        <v>0</v>
      </c>
      <c r="I179" s="144"/>
      <c r="J179" s="143">
        <v>0</v>
      </c>
      <c r="K179" s="144"/>
    </row>
    <row r="180" spans="2:20" ht="15.75" outlineLevel="1" thickBot="1" x14ac:dyDescent="0.3">
      <c r="B180" s="162" t="s">
        <v>32</v>
      </c>
      <c r="C180" s="163"/>
      <c r="D180" s="162" t="s">
        <v>33</v>
      </c>
      <c r="E180" s="163"/>
      <c r="F180" s="162" t="s">
        <v>34</v>
      </c>
      <c r="G180" s="163"/>
    </row>
    <row r="181" spans="2:20" ht="15.75" outlineLevel="1" thickBot="1" x14ac:dyDescent="0.3">
      <c r="B181" s="155">
        <f>SUM(B175:K175,B177:K177,B179:K179)</f>
        <v>0</v>
      </c>
      <c r="C181" s="165"/>
      <c r="D181" s="157">
        <f>NPV(0.05,B175:K175,B177:K177,B179:K179)</f>
        <v>0</v>
      </c>
      <c r="E181" s="158"/>
      <c r="F181" s="155">
        <f>D181*S159*T159</f>
        <v>0</v>
      </c>
      <c r="G181" s="165"/>
    </row>
    <row r="182" spans="2:20" ht="15.75" outlineLevel="1" thickBot="1" x14ac:dyDescent="0.3"/>
    <row r="183" spans="2:20" ht="15.75" outlineLevel="1" thickBot="1" x14ac:dyDescent="0.3">
      <c r="B183" s="82" t="s">
        <v>36</v>
      </c>
      <c r="C183" s="83"/>
      <c r="D183" s="83"/>
      <c r="E183" s="83"/>
      <c r="F183" s="83"/>
      <c r="G183" s="83"/>
      <c r="H183" s="83"/>
      <c r="I183" s="83"/>
      <c r="J183" s="83"/>
      <c r="K183" s="84"/>
      <c r="S183" s="81" t="s">
        <v>52</v>
      </c>
      <c r="T183" s="81" t="s">
        <v>53</v>
      </c>
    </row>
    <row r="184" spans="2:20" ht="15.75" outlineLevel="1" thickBot="1" x14ac:dyDescent="0.3">
      <c r="B184" s="91" t="s">
        <v>21</v>
      </c>
      <c r="C184" s="92"/>
      <c r="D184" s="92"/>
      <c r="E184" s="92"/>
      <c r="F184" s="92"/>
      <c r="G184" s="92"/>
      <c r="H184" s="92"/>
      <c r="I184" s="92"/>
      <c r="J184" s="92"/>
      <c r="K184" s="93"/>
      <c r="S184" s="81" t="s">
        <v>54</v>
      </c>
      <c r="T184" s="81">
        <v>0.95</v>
      </c>
    </row>
    <row r="185" spans="2:20" ht="15.75" outlineLevel="1" thickBot="1" x14ac:dyDescent="0.3">
      <c r="B185" s="150" t="s">
        <v>46</v>
      </c>
      <c r="C185" s="151"/>
      <c r="D185" s="151"/>
      <c r="E185" s="151"/>
      <c r="F185" s="151"/>
      <c r="G185" s="151"/>
      <c r="H185" s="151"/>
      <c r="I185" s="151"/>
      <c r="J185" s="151"/>
      <c r="K185" s="152"/>
      <c r="S185" s="81" t="s">
        <v>55</v>
      </c>
      <c r="T185" s="81">
        <v>0.75</v>
      </c>
    </row>
    <row r="186" spans="2:20" ht="15.75" outlineLevel="1" thickBot="1" x14ac:dyDescent="0.3">
      <c r="B186" s="94" t="s">
        <v>89</v>
      </c>
      <c r="C186" s="95"/>
      <c r="D186" s="95"/>
      <c r="E186" s="95"/>
      <c r="F186" s="95"/>
      <c r="G186" s="95"/>
      <c r="H186" s="95"/>
      <c r="I186" s="95"/>
      <c r="J186" s="95"/>
      <c r="K186" s="96"/>
      <c r="S186" s="81" t="s">
        <v>56</v>
      </c>
      <c r="T186" s="81">
        <v>0.5</v>
      </c>
    </row>
    <row r="187" spans="2:20" ht="65.099999999999994" customHeight="1" outlineLevel="1" thickBot="1" x14ac:dyDescent="0.3">
      <c r="B187" s="150" t="s">
        <v>46</v>
      </c>
      <c r="C187" s="151"/>
      <c r="D187" s="151"/>
      <c r="E187" s="151"/>
      <c r="F187" s="151"/>
      <c r="G187" s="151"/>
      <c r="H187" s="151"/>
      <c r="I187" s="151"/>
      <c r="J187" s="151"/>
      <c r="K187" s="152"/>
      <c r="S187" s="81" t="s">
        <v>57</v>
      </c>
      <c r="T187" s="81">
        <v>0.25</v>
      </c>
    </row>
    <row r="188" spans="2:20" ht="15.75" outlineLevel="1" thickBot="1" x14ac:dyDescent="0.3">
      <c r="B188" s="94" t="s">
        <v>216</v>
      </c>
      <c r="C188" s="95"/>
      <c r="D188" s="95"/>
      <c r="E188" s="95"/>
      <c r="F188" s="95"/>
      <c r="G188" s="95"/>
      <c r="H188" s="95"/>
      <c r="I188" s="95"/>
      <c r="J188" s="95"/>
      <c r="K188" s="96"/>
      <c r="S188" s="81" t="s">
        <v>58</v>
      </c>
      <c r="T188" s="81">
        <v>0.05</v>
      </c>
    </row>
    <row r="189" spans="2:20" ht="15.75" outlineLevel="1" thickBot="1" x14ac:dyDescent="0.3">
      <c r="B189" s="119" t="s">
        <v>177</v>
      </c>
      <c r="C189" s="120"/>
      <c r="D189" s="120"/>
      <c r="E189" s="120"/>
      <c r="F189" s="120"/>
      <c r="G189" s="120"/>
      <c r="H189" s="120"/>
      <c r="I189" s="120"/>
      <c r="J189" s="120"/>
      <c r="K189" s="121"/>
      <c r="S189" s="97">
        <f>IF(B189="",0,VLOOKUP(B189,S184:T188,2,FALSE))</f>
        <v>0.05</v>
      </c>
      <c r="T189" s="97">
        <f>IF(B193="",0,VLOOKUP(B193,S184:T188,2,FALSE))</f>
        <v>0.05</v>
      </c>
    </row>
    <row r="190" spans="2:20" ht="15" customHeight="1" outlineLevel="1" thickBot="1" x14ac:dyDescent="0.3">
      <c r="B190" s="116" t="s">
        <v>22</v>
      </c>
      <c r="C190" s="117"/>
      <c r="D190" s="117"/>
      <c r="E190" s="117"/>
      <c r="F190" s="117"/>
      <c r="G190" s="117"/>
      <c r="H190" s="117"/>
      <c r="I190" s="117"/>
      <c r="J190" s="117"/>
      <c r="K190" s="118"/>
    </row>
    <row r="191" spans="2:20" ht="65.099999999999994" customHeight="1" outlineLevel="1" thickBot="1" x14ac:dyDescent="0.3">
      <c r="B191" s="122" t="s">
        <v>174</v>
      </c>
      <c r="C191" s="123"/>
      <c r="D191" s="123"/>
      <c r="E191" s="123"/>
      <c r="F191" s="123"/>
      <c r="G191" s="123"/>
      <c r="H191" s="123"/>
      <c r="I191" s="123"/>
      <c r="J191" s="123"/>
      <c r="K191" s="124"/>
    </row>
    <row r="192" spans="2:20" ht="15.75" outlineLevel="1" thickBot="1" x14ac:dyDescent="0.3">
      <c r="B192" s="94" t="s">
        <v>23</v>
      </c>
      <c r="C192" s="95"/>
      <c r="D192" s="95"/>
      <c r="E192" s="95"/>
      <c r="F192" s="95"/>
      <c r="G192" s="95"/>
      <c r="H192" s="95"/>
      <c r="I192" s="95"/>
      <c r="J192" s="95"/>
      <c r="K192" s="96"/>
    </row>
    <row r="193" spans="2:11" ht="15" customHeight="1" outlineLevel="1" thickBot="1" x14ac:dyDescent="0.3">
      <c r="B193" s="119" t="s">
        <v>177</v>
      </c>
      <c r="C193" s="120"/>
      <c r="D193" s="120"/>
      <c r="E193" s="120"/>
      <c r="F193" s="120"/>
      <c r="G193" s="120"/>
      <c r="H193" s="120"/>
      <c r="I193" s="120"/>
      <c r="J193" s="120"/>
      <c r="K193" s="121"/>
    </row>
    <row r="194" spans="2:11" ht="15" customHeight="1" outlineLevel="1" thickBot="1" x14ac:dyDescent="0.3">
      <c r="B194" s="166" t="s">
        <v>24</v>
      </c>
      <c r="C194" s="167"/>
      <c r="D194" s="167"/>
      <c r="E194" s="167"/>
      <c r="F194" s="167"/>
      <c r="G194" s="167"/>
      <c r="H194" s="167"/>
      <c r="I194" s="167"/>
      <c r="J194" s="167"/>
      <c r="K194" s="168"/>
    </row>
    <row r="195" spans="2:11" ht="65.099999999999994" customHeight="1" outlineLevel="1" thickBot="1" x14ac:dyDescent="0.3">
      <c r="B195" s="122" t="s">
        <v>175</v>
      </c>
      <c r="C195" s="123"/>
      <c r="D195" s="123"/>
      <c r="E195" s="123"/>
      <c r="F195" s="123"/>
      <c r="G195" s="123"/>
      <c r="H195" s="123"/>
      <c r="I195" s="123"/>
      <c r="J195" s="123"/>
      <c r="K195" s="124"/>
    </row>
    <row r="196" spans="2:11" ht="15.75" outlineLevel="1" thickBot="1" x14ac:dyDescent="0.3">
      <c r="B196" s="88" t="s">
        <v>25</v>
      </c>
      <c r="C196" s="88"/>
      <c r="D196" s="89"/>
      <c r="E196" s="89"/>
      <c r="F196" s="89"/>
      <c r="G196" s="89"/>
      <c r="H196" s="89"/>
      <c r="I196" s="89"/>
      <c r="J196" s="89"/>
      <c r="K196" s="90"/>
    </row>
    <row r="197" spans="2:11" ht="15.75" outlineLevel="1" thickBot="1" x14ac:dyDescent="0.3">
      <c r="B197" s="145" t="s">
        <v>19</v>
      </c>
      <c r="C197" s="146"/>
      <c r="D197" s="145" t="s">
        <v>2</v>
      </c>
      <c r="E197" s="146"/>
      <c r="F197" s="145" t="s">
        <v>3</v>
      </c>
      <c r="G197" s="146"/>
      <c r="H197" s="145" t="s">
        <v>4</v>
      </c>
      <c r="I197" s="146"/>
      <c r="J197" s="145" t="s">
        <v>5</v>
      </c>
      <c r="K197" s="146"/>
    </row>
    <row r="198" spans="2:11" ht="65.099999999999994" customHeight="1" outlineLevel="1" thickBot="1" x14ac:dyDescent="0.3">
      <c r="B198" s="119" t="s">
        <v>51</v>
      </c>
      <c r="C198" s="121"/>
      <c r="D198" s="119" t="s">
        <v>51</v>
      </c>
      <c r="E198" s="121"/>
      <c r="F198" s="119" t="s">
        <v>51</v>
      </c>
      <c r="G198" s="121"/>
      <c r="H198" s="119" t="s">
        <v>51</v>
      </c>
      <c r="I198" s="121"/>
      <c r="J198" s="119" t="s">
        <v>51</v>
      </c>
      <c r="K198" s="121"/>
    </row>
    <row r="199" spans="2:11" ht="15.75" outlineLevel="1" thickBot="1" x14ac:dyDescent="0.3">
      <c r="B199" s="145" t="s">
        <v>6</v>
      </c>
      <c r="C199" s="146"/>
      <c r="D199" s="145" t="s">
        <v>7</v>
      </c>
      <c r="E199" s="146"/>
      <c r="F199" s="145" t="s">
        <v>8</v>
      </c>
      <c r="G199" s="146"/>
      <c r="H199" s="145" t="s">
        <v>9</v>
      </c>
      <c r="I199" s="146"/>
      <c r="J199" s="145" t="s">
        <v>10</v>
      </c>
      <c r="K199" s="146"/>
    </row>
    <row r="200" spans="2:11" ht="65.099999999999994" customHeight="1" outlineLevel="1" thickBot="1" x14ac:dyDescent="0.3">
      <c r="B200" s="119" t="s">
        <v>51</v>
      </c>
      <c r="C200" s="121"/>
      <c r="D200" s="119" t="s">
        <v>51</v>
      </c>
      <c r="E200" s="121"/>
      <c r="F200" s="119" t="s">
        <v>51</v>
      </c>
      <c r="G200" s="121"/>
      <c r="H200" s="119" t="s">
        <v>51</v>
      </c>
      <c r="I200" s="121"/>
      <c r="J200" s="119" t="s">
        <v>51</v>
      </c>
      <c r="K200" s="121"/>
    </row>
    <row r="201" spans="2:11" ht="15.75" outlineLevel="1" thickBot="1" x14ac:dyDescent="0.3">
      <c r="B201" s="145" t="s">
        <v>26</v>
      </c>
      <c r="C201" s="146"/>
      <c r="D201" s="145" t="s">
        <v>27</v>
      </c>
      <c r="E201" s="146"/>
      <c r="F201" s="145" t="s">
        <v>28</v>
      </c>
      <c r="G201" s="146"/>
      <c r="H201" s="145" t="s">
        <v>29</v>
      </c>
      <c r="I201" s="146"/>
      <c r="J201" s="145" t="s">
        <v>30</v>
      </c>
      <c r="K201" s="146"/>
    </row>
    <row r="202" spans="2:11" ht="65.099999999999994" customHeight="1" outlineLevel="1" thickBot="1" x14ac:dyDescent="0.3">
      <c r="B202" s="119" t="s">
        <v>51</v>
      </c>
      <c r="C202" s="121"/>
      <c r="D202" s="119" t="s">
        <v>51</v>
      </c>
      <c r="E202" s="121"/>
      <c r="F202" s="119" t="s">
        <v>51</v>
      </c>
      <c r="G202" s="121"/>
      <c r="H202" s="119" t="s">
        <v>51</v>
      </c>
      <c r="I202" s="121"/>
      <c r="J202" s="119" t="s">
        <v>51</v>
      </c>
      <c r="K202" s="121"/>
    </row>
    <row r="203" spans="2:11" ht="15.75" outlineLevel="1" thickBot="1" x14ac:dyDescent="0.3">
      <c r="B203" s="88" t="s">
        <v>31</v>
      </c>
      <c r="C203" s="88"/>
      <c r="D203" s="89"/>
      <c r="E203" s="89"/>
      <c r="F203" s="89"/>
      <c r="G203" s="89"/>
      <c r="H203" s="89"/>
      <c r="I203" s="89"/>
      <c r="J203" s="89"/>
      <c r="K203" s="90"/>
    </row>
    <row r="204" spans="2:11" ht="15.75" outlineLevel="1" thickBot="1" x14ac:dyDescent="0.3">
      <c r="B204" s="145" t="s">
        <v>19</v>
      </c>
      <c r="C204" s="146"/>
      <c r="D204" s="145" t="s">
        <v>2</v>
      </c>
      <c r="E204" s="146"/>
      <c r="F204" s="145" t="s">
        <v>3</v>
      </c>
      <c r="G204" s="146"/>
      <c r="H204" s="145" t="s">
        <v>4</v>
      </c>
      <c r="I204" s="146"/>
      <c r="J204" s="145" t="s">
        <v>5</v>
      </c>
      <c r="K204" s="146"/>
    </row>
    <row r="205" spans="2:11" ht="15.75" outlineLevel="1" thickBot="1" x14ac:dyDescent="0.3">
      <c r="B205" s="143">
        <v>0</v>
      </c>
      <c r="C205" s="144"/>
      <c r="D205" s="143">
        <v>0</v>
      </c>
      <c r="E205" s="144"/>
      <c r="F205" s="143">
        <v>0</v>
      </c>
      <c r="G205" s="144"/>
      <c r="H205" s="143">
        <v>0</v>
      </c>
      <c r="I205" s="144"/>
      <c r="J205" s="143">
        <v>0</v>
      </c>
      <c r="K205" s="144"/>
    </row>
    <row r="206" spans="2:11" ht="15.75" outlineLevel="1" thickBot="1" x14ac:dyDescent="0.3">
      <c r="B206" s="145" t="s">
        <v>6</v>
      </c>
      <c r="C206" s="146"/>
      <c r="D206" s="145" t="s">
        <v>7</v>
      </c>
      <c r="E206" s="146"/>
      <c r="F206" s="145" t="s">
        <v>8</v>
      </c>
      <c r="G206" s="146"/>
      <c r="H206" s="145" t="s">
        <v>9</v>
      </c>
      <c r="I206" s="146"/>
      <c r="J206" s="145" t="s">
        <v>10</v>
      </c>
      <c r="K206" s="146"/>
    </row>
    <row r="207" spans="2:11" ht="15.75" outlineLevel="1" thickBot="1" x14ac:dyDescent="0.3">
      <c r="B207" s="143">
        <v>0</v>
      </c>
      <c r="C207" s="144"/>
      <c r="D207" s="143">
        <v>0</v>
      </c>
      <c r="E207" s="144"/>
      <c r="F207" s="143">
        <v>0</v>
      </c>
      <c r="G207" s="144"/>
      <c r="H207" s="143">
        <v>0</v>
      </c>
      <c r="I207" s="144"/>
      <c r="J207" s="143">
        <v>0</v>
      </c>
      <c r="K207" s="144"/>
    </row>
    <row r="208" spans="2:11" ht="15.75" outlineLevel="1" thickBot="1" x14ac:dyDescent="0.3">
      <c r="B208" s="145" t="s">
        <v>26</v>
      </c>
      <c r="C208" s="146"/>
      <c r="D208" s="145" t="s">
        <v>27</v>
      </c>
      <c r="E208" s="146"/>
      <c r="F208" s="145" t="s">
        <v>28</v>
      </c>
      <c r="G208" s="146"/>
      <c r="H208" s="145" t="s">
        <v>29</v>
      </c>
      <c r="I208" s="146"/>
      <c r="J208" s="145" t="s">
        <v>30</v>
      </c>
      <c r="K208" s="146"/>
    </row>
    <row r="209" spans="2:20" ht="15.75" outlineLevel="1" thickBot="1" x14ac:dyDescent="0.3">
      <c r="B209" s="143">
        <v>0</v>
      </c>
      <c r="C209" s="144"/>
      <c r="D209" s="143">
        <v>0</v>
      </c>
      <c r="E209" s="144"/>
      <c r="F209" s="143">
        <v>0</v>
      </c>
      <c r="G209" s="144"/>
      <c r="H209" s="143">
        <v>0</v>
      </c>
      <c r="I209" s="144"/>
      <c r="J209" s="143">
        <v>0</v>
      </c>
      <c r="K209" s="144"/>
    </row>
    <row r="210" spans="2:20" ht="15.75" outlineLevel="1" thickBot="1" x14ac:dyDescent="0.3">
      <c r="B210" s="162" t="s">
        <v>32</v>
      </c>
      <c r="C210" s="163"/>
      <c r="D210" s="162" t="s">
        <v>33</v>
      </c>
      <c r="E210" s="163"/>
      <c r="F210" s="162" t="s">
        <v>34</v>
      </c>
      <c r="G210" s="163"/>
    </row>
    <row r="211" spans="2:20" ht="15.75" outlineLevel="1" thickBot="1" x14ac:dyDescent="0.3">
      <c r="B211" s="155">
        <f>SUM(B205:K205,B207:K207,B209:K209)</f>
        <v>0</v>
      </c>
      <c r="C211" s="165"/>
      <c r="D211" s="157">
        <f>NPV(0.05,B205:K205,B207:K207,B209:K209)</f>
        <v>0</v>
      </c>
      <c r="E211" s="158"/>
      <c r="F211" s="155">
        <f>D211*S189*T189</f>
        <v>0</v>
      </c>
      <c r="G211" s="165"/>
    </row>
    <row r="212" spans="2:20" ht="15.75" outlineLevel="1" thickBot="1" x14ac:dyDescent="0.3"/>
    <row r="213" spans="2:20" ht="15.75" outlineLevel="1" thickBot="1" x14ac:dyDescent="0.3">
      <c r="B213" s="82" t="s">
        <v>37</v>
      </c>
      <c r="C213" s="83"/>
      <c r="D213" s="83"/>
      <c r="E213" s="83"/>
      <c r="F213" s="83"/>
      <c r="G213" s="83"/>
      <c r="H213" s="83"/>
      <c r="I213" s="83"/>
      <c r="J213" s="83"/>
      <c r="K213" s="84"/>
      <c r="S213" s="81" t="s">
        <v>52</v>
      </c>
      <c r="T213" s="81" t="s">
        <v>53</v>
      </c>
    </row>
    <row r="214" spans="2:20" ht="15.75" outlineLevel="1" thickBot="1" x14ac:dyDescent="0.3">
      <c r="B214" s="91" t="s">
        <v>21</v>
      </c>
      <c r="C214" s="92"/>
      <c r="D214" s="92"/>
      <c r="E214" s="92"/>
      <c r="F214" s="92"/>
      <c r="G214" s="92"/>
      <c r="H214" s="92"/>
      <c r="I214" s="92"/>
      <c r="J214" s="92"/>
      <c r="K214" s="93"/>
      <c r="S214" s="81" t="s">
        <v>54</v>
      </c>
      <c r="T214" s="81">
        <v>0.95</v>
      </c>
    </row>
    <row r="215" spans="2:20" ht="15.75" outlineLevel="1" thickBot="1" x14ac:dyDescent="0.3">
      <c r="B215" s="150" t="s">
        <v>46</v>
      </c>
      <c r="C215" s="151"/>
      <c r="D215" s="151"/>
      <c r="E215" s="151"/>
      <c r="F215" s="151"/>
      <c r="G215" s="151"/>
      <c r="H215" s="151"/>
      <c r="I215" s="151"/>
      <c r="J215" s="151"/>
      <c r="K215" s="152"/>
      <c r="S215" s="81" t="s">
        <v>55</v>
      </c>
      <c r="T215" s="81">
        <v>0.75</v>
      </c>
    </row>
    <row r="216" spans="2:20" ht="15.75" outlineLevel="1" thickBot="1" x14ac:dyDescent="0.3">
      <c r="B216" s="94" t="s">
        <v>89</v>
      </c>
      <c r="C216" s="95"/>
      <c r="D216" s="95"/>
      <c r="E216" s="95"/>
      <c r="F216" s="95"/>
      <c r="G216" s="95"/>
      <c r="H216" s="95"/>
      <c r="I216" s="95"/>
      <c r="J216" s="95"/>
      <c r="K216" s="96"/>
      <c r="S216" s="81" t="s">
        <v>56</v>
      </c>
      <c r="T216" s="81">
        <v>0.5</v>
      </c>
    </row>
    <row r="217" spans="2:20" ht="65.099999999999994" customHeight="1" outlineLevel="1" thickBot="1" x14ac:dyDescent="0.3">
      <c r="B217" s="150" t="s">
        <v>46</v>
      </c>
      <c r="C217" s="151"/>
      <c r="D217" s="151"/>
      <c r="E217" s="151"/>
      <c r="F217" s="151"/>
      <c r="G217" s="151"/>
      <c r="H217" s="151"/>
      <c r="I217" s="151"/>
      <c r="J217" s="151"/>
      <c r="K217" s="152"/>
      <c r="S217" s="81" t="s">
        <v>57</v>
      </c>
      <c r="T217" s="81">
        <v>0.25</v>
      </c>
    </row>
    <row r="218" spans="2:20" ht="15.75" outlineLevel="1" thickBot="1" x14ac:dyDescent="0.3">
      <c r="B218" s="94" t="s">
        <v>216</v>
      </c>
      <c r="C218" s="95"/>
      <c r="D218" s="95"/>
      <c r="E218" s="95"/>
      <c r="F218" s="95"/>
      <c r="G218" s="95"/>
      <c r="H218" s="95"/>
      <c r="I218" s="95"/>
      <c r="J218" s="95"/>
      <c r="K218" s="96"/>
      <c r="S218" s="81" t="s">
        <v>58</v>
      </c>
      <c r="T218" s="81">
        <v>0.05</v>
      </c>
    </row>
    <row r="219" spans="2:20" ht="15.75" outlineLevel="1" thickBot="1" x14ac:dyDescent="0.3">
      <c r="B219" s="119" t="s">
        <v>177</v>
      </c>
      <c r="C219" s="120"/>
      <c r="D219" s="120"/>
      <c r="E219" s="120"/>
      <c r="F219" s="120"/>
      <c r="G219" s="120"/>
      <c r="H219" s="120"/>
      <c r="I219" s="120"/>
      <c r="J219" s="120"/>
      <c r="K219" s="121"/>
      <c r="S219" s="97">
        <f>IF(B219="",0,VLOOKUP(B219,S214:T218,2,FALSE))</f>
        <v>0.05</v>
      </c>
      <c r="T219" s="97">
        <f>IF(B223="",0,VLOOKUP(B223,S214:T218,2,FALSE))</f>
        <v>0.05</v>
      </c>
    </row>
    <row r="220" spans="2:20" ht="15" customHeight="1" outlineLevel="1" thickBot="1" x14ac:dyDescent="0.3">
      <c r="B220" s="116" t="s">
        <v>22</v>
      </c>
      <c r="C220" s="117"/>
      <c r="D220" s="117"/>
      <c r="E220" s="117"/>
      <c r="F220" s="117"/>
      <c r="G220" s="117"/>
      <c r="H220" s="117"/>
      <c r="I220" s="117"/>
      <c r="J220" s="117"/>
      <c r="K220" s="118"/>
    </row>
    <row r="221" spans="2:20" ht="65.099999999999994" customHeight="1" outlineLevel="1" thickBot="1" x14ac:dyDescent="0.3">
      <c r="B221" s="122" t="s">
        <v>174</v>
      </c>
      <c r="C221" s="123"/>
      <c r="D221" s="123"/>
      <c r="E221" s="123"/>
      <c r="F221" s="123"/>
      <c r="G221" s="123"/>
      <c r="H221" s="123"/>
      <c r="I221" s="123"/>
      <c r="J221" s="123"/>
      <c r="K221" s="124"/>
    </row>
    <row r="222" spans="2:20" ht="15.75" outlineLevel="1" thickBot="1" x14ac:dyDescent="0.3">
      <c r="B222" s="94" t="s">
        <v>23</v>
      </c>
      <c r="C222" s="95"/>
      <c r="D222" s="95"/>
      <c r="E222" s="95"/>
      <c r="F222" s="95"/>
      <c r="G222" s="95"/>
      <c r="H222" s="95"/>
      <c r="I222" s="95"/>
      <c r="J222" s="95"/>
      <c r="K222" s="96"/>
    </row>
    <row r="223" spans="2:20" ht="15.75" outlineLevel="1" thickBot="1" x14ac:dyDescent="0.3">
      <c r="B223" s="119" t="s">
        <v>177</v>
      </c>
      <c r="C223" s="120"/>
      <c r="D223" s="120"/>
      <c r="E223" s="120"/>
      <c r="F223" s="120"/>
      <c r="G223" s="120"/>
      <c r="H223" s="120"/>
      <c r="I223" s="120"/>
      <c r="J223" s="120"/>
      <c r="K223" s="121"/>
    </row>
    <row r="224" spans="2:20" ht="15" customHeight="1" outlineLevel="1" thickBot="1" x14ac:dyDescent="0.3">
      <c r="B224" s="166" t="s">
        <v>24</v>
      </c>
      <c r="C224" s="167"/>
      <c r="D224" s="167"/>
      <c r="E224" s="167"/>
      <c r="F224" s="167"/>
      <c r="G224" s="167"/>
      <c r="H224" s="167"/>
      <c r="I224" s="167"/>
      <c r="J224" s="167"/>
      <c r="K224" s="168"/>
    </row>
    <row r="225" spans="2:11" ht="65.099999999999994" customHeight="1" outlineLevel="1" thickBot="1" x14ac:dyDescent="0.3">
      <c r="B225" s="122" t="s">
        <v>175</v>
      </c>
      <c r="C225" s="123"/>
      <c r="D225" s="123"/>
      <c r="E225" s="123"/>
      <c r="F225" s="123"/>
      <c r="G225" s="123"/>
      <c r="H225" s="123"/>
      <c r="I225" s="123"/>
      <c r="J225" s="123"/>
      <c r="K225" s="124"/>
    </row>
    <row r="226" spans="2:11" ht="15.75" outlineLevel="1" thickBot="1" x14ac:dyDescent="0.3">
      <c r="B226" s="88" t="s">
        <v>25</v>
      </c>
      <c r="C226" s="88"/>
      <c r="D226" s="89"/>
      <c r="E226" s="89"/>
      <c r="F226" s="89"/>
      <c r="G226" s="89"/>
      <c r="H226" s="89"/>
      <c r="I226" s="89"/>
      <c r="J226" s="89"/>
      <c r="K226" s="90"/>
    </row>
    <row r="227" spans="2:11" ht="15.75" outlineLevel="1" thickBot="1" x14ac:dyDescent="0.3">
      <c r="B227" s="145" t="s">
        <v>19</v>
      </c>
      <c r="C227" s="146"/>
      <c r="D227" s="145" t="s">
        <v>2</v>
      </c>
      <c r="E227" s="146"/>
      <c r="F227" s="145" t="s">
        <v>3</v>
      </c>
      <c r="G227" s="146"/>
      <c r="H227" s="145" t="s">
        <v>4</v>
      </c>
      <c r="I227" s="146"/>
      <c r="J227" s="145" t="s">
        <v>5</v>
      </c>
      <c r="K227" s="146"/>
    </row>
    <row r="228" spans="2:11" ht="65.099999999999994" customHeight="1" outlineLevel="1" thickBot="1" x14ac:dyDescent="0.3">
      <c r="B228" s="119" t="s">
        <v>51</v>
      </c>
      <c r="C228" s="121"/>
      <c r="D228" s="119" t="s">
        <v>51</v>
      </c>
      <c r="E228" s="121"/>
      <c r="F228" s="119" t="s">
        <v>51</v>
      </c>
      <c r="G228" s="121"/>
      <c r="H228" s="119" t="s">
        <v>51</v>
      </c>
      <c r="I228" s="121"/>
      <c r="J228" s="119" t="s">
        <v>51</v>
      </c>
      <c r="K228" s="121"/>
    </row>
    <row r="229" spans="2:11" ht="15.75" outlineLevel="1" thickBot="1" x14ac:dyDescent="0.3">
      <c r="B229" s="145" t="s">
        <v>6</v>
      </c>
      <c r="C229" s="146"/>
      <c r="D229" s="145" t="s">
        <v>7</v>
      </c>
      <c r="E229" s="146"/>
      <c r="F229" s="145" t="s">
        <v>8</v>
      </c>
      <c r="G229" s="146"/>
      <c r="H229" s="145" t="s">
        <v>9</v>
      </c>
      <c r="I229" s="146"/>
      <c r="J229" s="145" t="s">
        <v>10</v>
      </c>
      <c r="K229" s="146"/>
    </row>
    <row r="230" spans="2:11" ht="65.099999999999994" customHeight="1" outlineLevel="1" thickBot="1" x14ac:dyDescent="0.3">
      <c r="B230" s="119" t="s">
        <v>51</v>
      </c>
      <c r="C230" s="121"/>
      <c r="D230" s="119" t="s">
        <v>51</v>
      </c>
      <c r="E230" s="121"/>
      <c r="F230" s="119" t="s">
        <v>51</v>
      </c>
      <c r="G230" s="121"/>
      <c r="H230" s="119" t="s">
        <v>51</v>
      </c>
      <c r="I230" s="121"/>
      <c r="J230" s="119" t="s">
        <v>51</v>
      </c>
      <c r="K230" s="121"/>
    </row>
    <row r="231" spans="2:11" ht="15.75" outlineLevel="1" thickBot="1" x14ac:dyDescent="0.3">
      <c r="B231" s="145" t="s">
        <v>26</v>
      </c>
      <c r="C231" s="146"/>
      <c r="D231" s="145" t="s">
        <v>27</v>
      </c>
      <c r="E231" s="146"/>
      <c r="F231" s="145" t="s">
        <v>28</v>
      </c>
      <c r="G231" s="146"/>
      <c r="H231" s="145" t="s">
        <v>29</v>
      </c>
      <c r="I231" s="146"/>
      <c r="J231" s="145" t="s">
        <v>30</v>
      </c>
      <c r="K231" s="146"/>
    </row>
    <row r="232" spans="2:11" ht="65.099999999999994" customHeight="1" outlineLevel="1" thickBot="1" x14ac:dyDescent="0.3">
      <c r="B232" s="119" t="s">
        <v>51</v>
      </c>
      <c r="C232" s="121"/>
      <c r="D232" s="119" t="s">
        <v>51</v>
      </c>
      <c r="E232" s="121"/>
      <c r="F232" s="119" t="s">
        <v>51</v>
      </c>
      <c r="G232" s="121"/>
      <c r="H232" s="119" t="s">
        <v>51</v>
      </c>
      <c r="I232" s="121"/>
      <c r="J232" s="119" t="s">
        <v>51</v>
      </c>
      <c r="K232" s="121"/>
    </row>
    <row r="233" spans="2:11" ht="15.75" outlineLevel="1" thickBot="1" x14ac:dyDescent="0.3">
      <c r="B233" s="88" t="s">
        <v>31</v>
      </c>
      <c r="C233" s="88"/>
      <c r="D233" s="89"/>
      <c r="E233" s="89"/>
      <c r="F233" s="89"/>
      <c r="G233" s="89"/>
      <c r="H233" s="89"/>
      <c r="I233" s="89"/>
      <c r="J233" s="89"/>
      <c r="K233" s="90"/>
    </row>
    <row r="234" spans="2:11" ht="15.75" outlineLevel="1" thickBot="1" x14ac:dyDescent="0.3">
      <c r="B234" s="145" t="s">
        <v>19</v>
      </c>
      <c r="C234" s="146"/>
      <c r="D234" s="145" t="s">
        <v>2</v>
      </c>
      <c r="E234" s="146"/>
      <c r="F234" s="145" t="s">
        <v>3</v>
      </c>
      <c r="G234" s="146"/>
      <c r="H234" s="145" t="s">
        <v>4</v>
      </c>
      <c r="I234" s="146"/>
      <c r="J234" s="145" t="s">
        <v>5</v>
      </c>
      <c r="K234" s="146"/>
    </row>
    <row r="235" spans="2:11" ht="15.75" outlineLevel="1" thickBot="1" x14ac:dyDescent="0.3">
      <c r="B235" s="143">
        <v>0</v>
      </c>
      <c r="C235" s="144"/>
      <c r="D235" s="143">
        <v>0</v>
      </c>
      <c r="E235" s="144"/>
      <c r="F235" s="143">
        <v>0</v>
      </c>
      <c r="G235" s="144"/>
      <c r="H235" s="143">
        <v>0</v>
      </c>
      <c r="I235" s="144"/>
      <c r="J235" s="143">
        <v>0</v>
      </c>
      <c r="K235" s="144"/>
    </row>
    <row r="236" spans="2:11" ht="15.75" outlineLevel="1" thickBot="1" x14ac:dyDescent="0.3">
      <c r="B236" s="145" t="s">
        <v>6</v>
      </c>
      <c r="C236" s="146"/>
      <c r="D236" s="145" t="s">
        <v>7</v>
      </c>
      <c r="E236" s="146"/>
      <c r="F236" s="145" t="s">
        <v>8</v>
      </c>
      <c r="G236" s="146"/>
      <c r="H236" s="145" t="s">
        <v>9</v>
      </c>
      <c r="I236" s="146"/>
      <c r="J236" s="145" t="s">
        <v>10</v>
      </c>
      <c r="K236" s="146"/>
    </row>
    <row r="237" spans="2:11" ht="15.75" outlineLevel="1" thickBot="1" x14ac:dyDescent="0.3">
      <c r="B237" s="143">
        <v>0</v>
      </c>
      <c r="C237" s="144"/>
      <c r="D237" s="143">
        <v>0</v>
      </c>
      <c r="E237" s="144"/>
      <c r="F237" s="143">
        <v>0</v>
      </c>
      <c r="G237" s="144"/>
      <c r="H237" s="143">
        <v>0</v>
      </c>
      <c r="I237" s="144"/>
      <c r="J237" s="143">
        <v>0</v>
      </c>
      <c r="K237" s="144"/>
    </row>
    <row r="238" spans="2:11" ht="15.75" outlineLevel="1" thickBot="1" x14ac:dyDescent="0.3">
      <c r="B238" s="145" t="s">
        <v>26</v>
      </c>
      <c r="C238" s="146"/>
      <c r="D238" s="145" t="s">
        <v>27</v>
      </c>
      <c r="E238" s="146"/>
      <c r="F238" s="145" t="s">
        <v>28</v>
      </c>
      <c r="G238" s="146"/>
      <c r="H238" s="145" t="s">
        <v>29</v>
      </c>
      <c r="I238" s="146"/>
      <c r="J238" s="145" t="s">
        <v>30</v>
      </c>
      <c r="K238" s="146"/>
    </row>
    <row r="239" spans="2:11" ht="15.75" outlineLevel="1" thickBot="1" x14ac:dyDescent="0.3">
      <c r="B239" s="143">
        <v>0</v>
      </c>
      <c r="C239" s="144"/>
      <c r="D239" s="143">
        <v>0</v>
      </c>
      <c r="E239" s="144"/>
      <c r="F239" s="143">
        <v>0</v>
      </c>
      <c r="G239" s="144"/>
      <c r="H239" s="143">
        <v>0</v>
      </c>
      <c r="I239" s="144"/>
      <c r="J239" s="143">
        <v>0</v>
      </c>
      <c r="K239" s="144"/>
    </row>
    <row r="240" spans="2:11" ht="15.75" outlineLevel="1" thickBot="1" x14ac:dyDescent="0.3">
      <c r="B240" s="162" t="s">
        <v>32</v>
      </c>
      <c r="C240" s="163"/>
      <c r="D240" s="162" t="s">
        <v>33</v>
      </c>
      <c r="E240" s="163"/>
      <c r="F240" s="162" t="s">
        <v>34</v>
      </c>
      <c r="G240" s="163"/>
    </row>
    <row r="241" spans="2:20" ht="15.75" outlineLevel="1" thickBot="1" x14ac:dyDescent="0.3">
      <c r="B241" s="155">
        <f>SUM(B235:K235,B237:K237,B239:K239)</f>
        <v>0</v>
      </c>
      <c r="C241" s="165"/>
      <c r="D241" s="157">
        <f>NPV(0.05,B235:K235,B237:K237,B239:K239)</f>
        <v>0</v>
      </c>
      <c r="E241" s="158"/>
      <c r="F241" s="155">
        <f>D241*S219*T219</f>
        <v>0</v>
      </c>
      <c r="G241" s="165"/>
    </row>
    <row r="242" spans="2:20" ht="15.75" outlineLevel="1" thickBot="1" x14ac:dyDescent="0.3"/>
    <row r="243" spans="2:20" ht="15.75" outlineLevel="1" thickBot="1" x14ac:dyDescent="0.3">
      <c r="B243" s="82" t="s">
        <v>38</v>
      </c>
      <c r="C243" s="83"/>
      <c r="D243" s="83"/>
      <c r="E243" s="83"/>
      <c r="F243" s="83"/>
      <c r="G243" s="83"/>
      <c r="H243" s="83"/>
      <c r="I243" s="83"/>
      <c r="J243" s="83"/>
      <c r="K243" s="84"/>
      <c r="S243" s="81" t="s">
        <v>52</v>
      </c>
      <c r="T243" s="81" t="s">
        <v>53</v>
      </c>
    </row>
    <row r="244" spans="2:20" ht="15.75" outlineLevel="1" thickBot="1" x14ac:dyDescent="0.3">
      <c r="B244" s="91" t="s">
        <v>21</v>
      </c>
      <c r="C244" s="92"/>
      <c r="D244" s="92"/>
      <c r="E244" s="92"/>
      <c r="F244" s="92"/>
      <c r="G244" s="92"/>
      <c r="H244" s="92"/>
      <c r="I244" s="92"/>
      <c r="J244" s="92"/>
      <c r="K244" s="93"/>
      <c r="S244" s="81" t="s">
        <v>54</v>
      </c>
      <c r="T244" s="81">
        <v>0.95</v>
      </c>
    </row>
    <row r="245" spans="2:20" ht="15.75" outlineLevel="1" thickBot="1" x14ac:dyDescent="0.3">
      <c r="B245" s="150" t="s">
        <v>46</v>
      </c>
      <c r="C245" s="151"/>
      <c r="D245" s="151"/>
      <c r="E245" s="151"/>
      <c r="F245" s="151"/>
      <c r="G245" s="151"/>
      <c r="H245" s="151"/>
      <c r="I245" s="151"/>
      <c r="J245" s="151"/>
      <c r="K245" s="152"/>
      <c r="S245" s="81" t="s">
        <v>55</v>
      </c>
      <c r="T245" s="81">
        <v>0.75</v>
      </c>
    </row>
    <row r="246" spans="2:20" ht="15.75" outlineLevel="1" thickBot="1" x14ac:dyDescent="0.3">
      <c r="B246" s="94" t="s">
        <v>89</v>
      </c>
      <c r="C246" s="95"/>
      <c r="D246" s="95"/>
      <c r="E246" s="95"/>
      <c r="F246" s="95"/>
      <c r="G246" s="95"/>
      <c r="H246" s="95"/>
      <c r="I246" s="95"/>
      <c r="J246" s="95"/>
      <c r="K246" s="96"/>
      <c r="S246" s="81" t="s">
        <v>56</v>
      </c>
      <c r="T246" s="81">
        <v>0.5</v>
      </c>
    </row>
    <row r="247" spans="2:20" ht="65.099999999999994" customHeight="1" outlineLevel="1" thickBot="1" x14ac:dyDescent="0.3">
      <c r="B247" s="150" t="s">
        <v>46</v>
      </c>
      <c r="C247" s="151"/>
      <c r="D247" s="151"/>
      <c r="E247" s="151"/>
      <c r="F247" s="151"/>
      <c r="G247" s="151"/>
      <c r="H247" s="151"/>
      <c r="I247" s="151"/>
      <c r="J247" s="151"/>
      <c r="K247" s="152"/>
      <c r="S247" s="81" t="s">
        <v>57</v>
      </c>
      <c r="T247" s="81">
        <v>0.25</v>
      </c>
    </row>
    <row r="248" spans="2:20" ht="15.75" outlineLevel="1" thickBot="1" x14ac:dyDescent="0.3">
      <c r="B248" s="94" t="s">
        <v>216</v>
      </c>
      <c r="C248" s="95"/>
      <c r="D248" s="95"/>
      <c r="E248" s="95"/>
      <c r="F248" s="95"/>
      <c r="G248" s="95"/>
      <c r="H248" s="95"/>
      <c r="I248" s="95"/>
      <c r="J248" s="95"/>
      <c r="K248" s="96"/>
      <c r="S248" s="81" t="s">
        <v>58</v>
      </c>
      <c r="T248" s="81">
        <v>0.05</v>
      </c>
    </row>
    <row r="249" spans="2:20" ht="15.75" outlineLevel="1" thickBot="1" x14ac:dyDescent="0.3">
      <c r="B249" s="119" t="s">
        <v>177</v>
      </c>
      <c r="C249" s="120"/>
      <c r="D249" s="120"/>
      <c r="E249" s="120"/>
      <c r="F249" s="120"/>
      <c r="G249" s="120"/>
      <c r="H249" s="120"/>
      <c r="I249" s="120"/>
      <c r="J249" s="120"/>
      <c r="K249" s="121"/>
      <c r="S249" s="97">
        <f>IF(B249="",0,VLOOKUP(B249,S244:T248,2,FALSE))</f>
        <v>0.05</v>
      </c>
      <c r="T249" s="97">
        <f>IF(B253="",0,VLOOKUP(B253,S244:T248,2,FALSE))</f>
        <v>0.05</v>
      </c>
    </row>
    <row r="250" spans="2:20" ht="15" customHeight="1" outlineLevel="1" thickBot="1" x14ac:dyDescent="0.3">
      <c r="B250" s="116" t="s">
        <v>22</v>
      </c>
      <c r="C250" s="117"/>
      <c r="D250" s="117"/>
      <c r="E250" s="117"/>
      <c r="F250" s="117"/>
      <c r="G250" s="117"/>
      <c r="H250" s="117"/>
      <c r="I250" s="117"/>
      <c r="J250" s="117"/>
      <c r="K250" s="118"/>
    </row>
    <row r="251" spans="2:20" ht="65.099999999999994" customHeight="1" outlineLevel="1" thickBot="1" x14ac:dyDescent="0.3">
      <c r="B251" s="122" t="s">
        <v>174</v>
      </c>
      <c r="C251" s="123"/>
      <c r="D251" s="123"/>
      <c r="E251" s="123"/>
      <c r="F251" s="123"/>
      <c r="G251" s="123"/>
      <c r="H251" s="123"/>
      <c r="I251" s="123"/>
      <c r="J251" s="123"/>
      <c r="K251" s="124"/>
    </row>
    <row r="252" spans="2:20" ht="15.75" outlineLevel="1" thickBot="1" x14ac:dyDescent="0.3">
      <c r="B252" s="94" t="s">
        <v>23</v>
      </c>
      <c r="C252" s="95"/>
      <c r="D252" s="95"/>
      <c r="E252" s="95"/>
      <c r="F252" s="95"/>
      <c r="G252" s="95"/>
      <c r="H252" s="95"/>
      <c r="I252" s="95"/>
      <c r="J252" s="95"/>
      <c r="K252" s="96"/>
    </row>
    <row r="253" spans="2:20" ht="15.75" outlineLevel="1" thickBot="1" x14ac:dyDescent="0.3">
      <c r="B253" s="119" t="s">
        <v>177</v>
      </c>
      <c r="C253" s="120"/>
      <c r="D253" s="120"/>
      <c r="E253" s="120"/>
      <c r="F253" s="120"/>
      <c r="G253" s="120"/>
      <c r="H253" s="120"/>
      <c r="I253" s="120"/>
      <c r="J253" s="120"/>
      <c r="K253" s="121"/>
    </row>
    <row r="254" spans="2:20" ht="15" customHeight="1" outlineLevel="1" thickBot="1" x14ac:dyDescent="0.3">
      <c r="B254" s="166" t="s">
        <v>24</v>
      </c>
      <c r="C254" s="167"/>
      <c r="D254" s="167"/>
      <c r="E254" s="167"/>
      <c r="F254" s="167"/>
      <c r="G254" s="167"/>
      <c r="H254" s="167"/>
      <c r="I254" s="167"/>
      <c r="J254" s="167"/>
      <c r="K254" s="168"/>
    </row>
    <row r="255" spans="2:20" ht="65.099999999999994" customHeight="1" outlineLevel="1" thickBot="1" x14ac:dyDescent="0.3">
      <c r="B255" s="122" t="s">
        <v>175</v>
      </c>
      <c r="C255" s="123"/>
      <c r="D255" s="123"/>
      <c r="E255" s="123"/>
      <c r="F255" s="123"/>
      <c r="G255" s="123"/>
      <c r="H255" s="123"/>
      <c r="I255" s="123"/>
      <c r="J255" s="123"/>
      <c r="K255" s="124"/>
    </row>
    <row r="256" spans="2:20" ht="15.75" outlineLevel="1" thickBot="1" x14ac:dyDescent="0.3">
      <c r="B256" s="88" t="s">
        <v>25</v>
      </c>
      <c r="C256" s="88"/>
      <c r="D256" s="89"/>
      <c r="E256" s="89"/>
      <c r="F256" s="89"/>
      <c r="G256" s="89"/>
      <c r="H256" s="89"/>
      <c r="I256" s="89"/>
      <c r="J256" s="89"/>
      <c r="K256" s="90"/>
    </row>
    <row r="257" spans="2:11" ht="15.75" outlineLevel="1" thickBot="1" x14ac:dyDescent="0.3">
      <c r="B257" s="145" t="s">
        <v>19</v>
      </c>
      <c r="C257" s="146"/>
      <c r="D257" s="145" t="s">
        <v>2</v>
      </c>
      <c r="E257" s="146"/>
      <c r="F257" s="145" t="s">
        <v>3</v>
      </c>
      <c r="G257" s="146"/>
      <c r="H257" s="145" t="s">
        <v>4</v>
      </c>
      <c r="I257" s="146"/>
      <c r="J257" s="145" t="s">
        <v>5</v>
      </c>
      <c r="K257" s="146"/>
    </row>
    <row r="258" spans="2:11" ht="65.099999999999994" customHeight="1" outlineLevel="1" thickBot="1" x14ac:dyDescent="0.3">
      <c r="B258" s="119" t="s">
        <v>51</v>
      </c>
      <c r="C258" s="121"/>
      <c r="D258" s="119" t="s">
        <v>51</v>
      </c>
      <c r="E258" s="121"/>
      <c r="F258" s="119" t="s">
        <v>51</v>
      </c>
      <c r="G258" s="121"/>
      <c r="H258" s="119" t="s">
        <v>51</v>
      </c>
      <c r="I258" s="121"/>
      <c r="J258" s="119" t="s">
        <v>51</v>
      </c>
      <c r="K258" s="121"/>
    </row>
    <row r="259" spans="2:11" ht="15.75" outlineLevel="1" thickBot="1" x14ac:dyDescent="0.3">
      <c r="B259" s="145" t="s">
        <v>6</v>
      </c>
      <c r="C259" s="146"/>
      <c r="D259" s="145" t="s">
        <v>7</v>
      </c>
      <c r="E259" s="146"/>
      <c r="F259" s="145" t="s">
        <v>8</v>
      </c>
      <c r="G259" s="146"/>
      <c r="H259" s="145" t="s">
        <v>9</v>
      </c>
      <c r="I259" s="146"/>
      <c r="J259" s="145" t="s">
        <v>10</v>
      </c>
      <c r="K259" s="146"/>
    </row>
    <row r="260" spans="2:11" ht="65.099999999999994" customHeight="1" outlineLevel="1" thickBot="1" x14ac:dyDescent="0.3">
      <c r="B260" s="119" t="s">
        <v>51</v>
      </c>
      <c r="C260" s="121"/>
      <c r="D260" s="119" t="s">
        <v>51</v>
      </c>
      <c r="E260" s="121"/>
      <c r="F260" s="119" t="s">
        <v>51</v>
      </c>
      <c r="G260" s="121"/>
      <c r="H260" s="119" t="s">
        <v>51</v>
      </c>
      <c r="I260" s="121"/>
      <c r="J260" s="119" t="s">
        <v>51</v>
      </c>
      <c r="K260" s="121"/>
    </row>
    <row r="261" spans="2:11" ht="15.75" outlineLevel="1" thickBot="1" x14ac:dyDescent="0.3">
      <c r="B261" s="145" t="s">
        <v>26</v>
      </c>
      <c r="C261" s="146"/>
      <c r="D261" s="145" t="s">
        <v>27</v>
      </c>
      <c r="E261" s="146"/>
      <c r="F261" s="145" t="s">
        <v>28</v>
      </c>
      <c r="G261" s="146"/>
      <c r="H261" s="145" t="s">
        <v>29</v>
      </c>
      <c r="I261" s="146"/>
      <c r="J261" s="145" t="s">
        <v>30</v>
      </c>
      <c r="K261" s="146"/>
    </row>
    <row r="262" spans="2:11" ht="65.099999999999994" customHeight="1" outlineLevel="1" thickBot="1" x14ac:dyDescent="0.3">
      <c r="B262" s="119" t="s">
        <v>51</v>
      </c>
      <c r="C262" s="121"/>
      <c r="D262" s="119" t="s">
        <v>51</v>
      </c>
      <c r="E262" s="121"/>
      <c r="F262" s="119" t="s">
        <v>51</v>
      </c>
      <c r="G262" s="121"/>
      <c r="H262" s="119" t="s">
        <v>51</v>
      </c>
      <c r="I262" s="121"/>
      <c r="J262" s="119" t="s">
        <v>51</v>
      </c>
      <c r="K262" s="121"/>
    </row>
    <row r="263" spans="2:11" ht="15.75" outlineLevel="1" thickBot="1" x14ac:dyDescent="0.3">
      <c r="B263" s="88" t="s">
        <v>31</v>
      </c>
      <c r="C263" s="88"/>
      <c r="D263" s="89"/>
      <c r="E263" s="89"/>
      <c r="F263" s="89"/>
      <c r="G263" s="89"/>
      <c r="H263" s="89"/>
      <c r="I263" s="89"/>
      <c r="J263" s="89"/>
      <c r="K263" s="90"/>
    </row>
    <row r="264" spans="2:11" ht="15.75" outlineLevel="1" thickBot="1" x14ac:dyDescent="0.3">
      <c r="B264" s="145" t="s">
        <v>19</v>
      </c>
      <c r="C264" s="146"/>
      <c r="D264" s="145" t="s">
        <v>2</v>
      </c>
      <c r="E264" s="146"/>
      <c r="F264" s="145" t="s">
        <v>3</v>
      </c>
      <c r="G264" s="146"/>
      <c r="H264" s="145" t="s">
        <v>4</v>
      </c>
      <c r="I264" s="146"/>
      <c r="J264" s="145" t="s">
        <v>5</v>
      </c>
      <c r="K264" s="146"/>
    </row>
    <row r="265" spans="2:11" ht="15.75" outlineLevel="1" thickBot="1" x14ac:dyDescent="0.3">
      <c r="B265" s="143">
        <v>0</v>
      </c>
      <c r="C265" s="144"/>
      <c r="D265" s="143">
        <v>0</v>
      </c>
      <c r="E265" s="144"/>
      <c r="F265" s="143">
        <v>0</v>
      </c>
      <c r="G265" s="144"/>
      <c r="H265" s="143">
        <v>0</v>
      </c>
      <c r="I265" s="144"/>
      <c r="J265" s="143">
        <v>0</v>
      </c>
      <c r="K265" s="144"/>
    </row>
    <row r="266" spans="2:11" ht="15.75" outlineLevel="1" thickBot="1" x14ac:dyDescent="0.3">
      <c r="B266" s="145" t="s">
        <v>6</v>
      </c>
      <c r="C266" s="146"/>
      <c r="D266" s="145" t="s">
        <v>7</v>
      </c>
      <c r="E266" s="146"/>
      <c r="F266" s="145" t="s">
        <v>8</v>
      </c>
      <c r="G266" s="146"/>
      <c r="H266" s="145" t="s">
        <v>9</v>
      </c>
      <c r="I266" s="146"/>
      <c r="J266" s="145" t="s">
        <v>10</v>
      </c>
      <c r="K266" s="146"/>
    </row>
    <row r="267" spans="2:11" ht="15.75" outlineLevel="1" thickBot="1" x14ac:dyDescent="0.3">
      <c r="B267" s="143">
        <v>0</v>
      </c>
      <c r="C267" s="144"/>
      <c r="D267" s="143">
        <v>0</v>
      </c>
      <c r="E267" s="144"/>
      <c r="F267" s="143">
        <v>0</v>
      </c>
      <c r="G267" s="144"/>
      <c r="H267" s="143">
        <v>0</v>
      </c>
      <c r="I267" s="144"/>
      <c r="J267" s="143">
        <v>0</v>
      </c>
      <c r="K267" s="144"/>
    </row>
    <row r="268" spans="2:11" ht="15.75" outlineLevel="1" thickBot="1" x14ac:dyDescent="0.3">
      <c r="B268" s="145" t="s">
        <v>26</v>
      </c>
      <c r="C268" s="146"/>
      <c r="D268" s="145" t="s">
        <v>27</v>
      </c>
      <c r="E268" s="146"/>
      <c r="F268" s="145" t="s">
        <v>28</v>
      </c>
      <c r="G268" s="146"/>
      <c r="H268" s="145" t="s">
        <v>29</v>
      </c>
      <c r="I268" s="146"/>
      <c r="J268" s="145" t="s">
        <v>30</v>
      </c>
      <c r="K268" s="146"/>
    </row>
    <row r="269" spans="2:11" ht="15.75" outlineLevel="1" thickBot="1" x14ac:dyDescent="0.3">
      <c r="B269" s="143">
        <v>0</v>
      </c>
      <c r="C269" s="144"/>
      <c r="D269" s="143">
        <v>0</v>
      </c>
      <c r="E269" s="144"/>
      <c r="F269" s="143">
        <v>0</v>
      </c>
      <c r="G269" s="144"/>
      <c r="H269" s="143">
        <v>0</v>
      </c>
      <c r="I269" s="144"/>
      <c r="J269" s="143">
        <v>0</v>
      </c>
      <c r="K269" s="144"/>
    </row>
    <row r="270" spans="2:11" ht="15.75" outlineLevel="1" thickBot="1" x14ac:dyDescent="0.3">
      <c r="B270" s="162" t="s">
        <v>32</v>
      </c>
      <c r="C270" s="163"/>
      <c r="D270" s="162" t="s">
        <v>33</v>
      </c>
      <c r="E270" s="163"/>
      <c r="F270" s="162" t="s">
        <v>34</v>
      </c>
      <c r="G270" s="163"/>
    </row>
    <row r="271" spans="2:11" ht="15.75" outlineLevel="1" thickBot="1" x14ac:dyDescent="0.3">
      <c r="B271" s="155">
        <f>SUM(B265:K265,B267:K267,B269:K269)</f>
        <v>0</v>
      </c>
      <c r="C271" s="165"/>
      <c r="D271" s="157">
        <f>NPV(0.05,B265:K265,B267:K267,B269:K269)</f>
        <v>0</v>
      </c>
      <c r="E271" s="158"/>
      <c r="F271" s="155">
        <f>D271*S249*T249</f>
        <v>0</v>
      </c>
      <c r="G271" s="165"/>
    </row>
    <row r="272" spans="2:11" ht="15.75" outlineLevel="1" thickBot="1" x14ac:dyDescent="0.3">
      <c r="B272" s="98"/>
      <c r="C272" s="99"/>
      <c r="D272" s="100"/>
      <c r="E272" s="100"/>
      <c r="F272" s="98"/>
      <c r="G272" s="99"/>
    </row>
    <row r="273" spans="2:20" ht="15.75" outlineLevel="1" thickBot="1" x14ac:dyDescent="0.3">
      <c r="B273" s="162" t="s">
        <v>64</v>
      </c>
      <c r="C273" s="163"/>
      <c r="D273" s="162" t="s">
        <v>65</v>
      </c>
      <c r="E273" s="163"/>
      <c r="F273" s="162" t="s">
        <v>66</v>
      </c>
      <c r="G273" s="163"/>
    </row>
    <row r="274" spans="2:20" ht="15.75" outlineLevel="1" thickBot="1" x14ac:dyDescent="0.3">
      <c r="B274" s="155">
        <f>SUM(B151,B181,B211,B241,B271)</f>
        <v>0</v>
      </c>
      <c r="C274" s="165"/>
      <c r="D274" s="169">
        <f>SUM(D151,D181,D211,D241,D271)</f>
        <v>0</v>
      </c>
      <c r="E274" s="170"/>
      <c r="F274" s="155">
        <f>SUM(F151,F181,F211,F241,F271)</f>
        <v>0</v>
      </c>
      <c r="G274" s="156"/>
    </row>
    <row r="275" spans="2:20" ht="15.75" thickBot="1" x14ac:dyDescent="0.3"/>
    <row r="276" spans="2:20" ht="15.75" collapsed="1" thickBot="1" x14ac:dyDescent="0.3">
      <c r="B276" s="74" t="str">
        <f>CONCATENATE("Impacts - ",B2)</f>
        <v>Impacts - Research Program 1</v>
      </c>
      <c r="C276" s="71"/>
      <c r="D276" s="71" t="str">
        <f>D2</f>
        <v>[Research Program 1 Name]</v>
      </c>
      <c r="E276" s="71"/>
      <c r="F276" s="71"/>
      <c r="G276" s="71"/>
      <c r="H276" s="71"/>
      <c r="I276" s="71"/>
      <c r="J276" s="71"/>
      <c r="K276" s="72"/>
    </row>
    <row r="277" spans="2:20" ht="15.75" outlineLevel="1" thickBot="1" x14ac:dyDescent="0.3"/>
    <row r="278" spans="2:20" ht="15.75" outlineLevel="1" thickBot="1" x14ac:dyDescent="0.3">
      <c r="B278" s="82" t="s">
        <v>39</v>
      </c>
      <c r="C278" s="83"/>
      <c r="D278" s="83"/>
      <c r="E278" s="83"/>
      <c r="F278" s="83"/>
      <c r="G278" s="83"/>
      <c r="H278" s="83"/>
      <c r="I278" s="83"/>
      <c r="J278" s="83"/>
      <c r="K278" s="84"/>
      <c r="S278" s="81" t="s">
        <v>52</v>
      </c>
      <c r="T278" s="81" t="s">
        <v>53</v>
      </c>
    </row>
    <row r="279" spans="2:20" ht="15.75" outlineLevel="1" thickBot="1" x14ac:dyDescent="0.3">
      <c r="B279" s="101" t="s">
        <v>209</v>
      </c>
      <c r="C279" s="92"/>
      <c r="D279" s="92"/>
      <c r="E279" s="92"/>
      <c r="F279" s="92"/>
      <c r="G279" s="92"/>
      <c r="H279" s="92"/>
      <c r="I279" s="92"/>
      <c r="J279" s="92"/>
      <c r="K279" s="93"/>
      <c r="S279" s="81" t="s">
        <v>176</v>
      </c>
      <c r="T279" s="81">
        <v>0.95</v>
      </c>
    </row>
    <row r="280" spans="2:20" ht="15.75" outlineLevel="1" thickBot="1" x14ac:dyDescent="0.3">
      <c r="B280" s="150" t="s">
        <v>46</v>
      </c>
      <c r="C280" s="151"/>
      <c r="D280" s="151"/>
      <c r="E280" s="151"/>
      <c r="F280" s="151"/>
      <c r="G280" s="151"/>
      <c r="H280" s="151"/>
      <c r="I280" s="151"/>
      <c r="J280" s="151"/>
      <c r="K280" s="152"/>
      <c r="S280" s="81" t="s">
        <v>55</v>
      </c>
      <c r="T280" s="81">
        <v>0.75</v>
      </c>
    </row>
    <row r="281" spans="2:20" ht="30" customHeight="1" outlineLevel="1" thickBot="1" x14ac:dyDescent="0.3">
      <c r="B281" s="159" t="s">
        <v>219</v>
      </c>
      <c r="C281" s="160"/>
      <c r="D281" s="160"/>
      <c r="E281" s="160"/>
      <c r="F281" s="160"/>
      <c r="G281" s="160"/>
      <c r="H281" s="160"/>
      <c r="I281" s="160"/>
      <c r="J281" s="160"/>
      <c r="K281" s="161"/>
      <c r="S281" s="81" t="s">
        <v>56</v>
      </c>
      <c r="T281" s="81">
        <v>0.5</v>
      </c>
    </row>
    <row r="282" spans="2:20" ht="65.099999999999994" customHeight="1" outlineLevel="1" thickBot="1" x14ac:dyDescent="0.3">
      <c r="B282" s="150" t="s">
        <v>46</v>
      </c>
      <c r="C282" s="151"/>
      <c r="D282" s="151"/>
      <c r="E282" s="151"/>
      <c r="F282" s="151"/>
      <c r="G282" s="151"/>
      <c r="H282" s="151"/>
      <c r="I282" s="151"/>
      <c r="J282" s="151"/>
      <c r="K282" s="152"/>
      <c r="S282" s="81" t="s">
        <v>57</v>
      </c>
      <c r="T282" s="81">
        <v>0.25</v>
      </c>
    </row>
    <row r="283" spans="2:20" ht="15.75" outlineLevel="1" thickBot="1" x14ac:dyDescent="0.3">
      <c r="B283" s="94" t="s">
        <v>217</v>
      </c>
      <c r="C283" s="95"/>
      <c r="D283" s="95"/>
      <c r="E283" s="95"/>
      <c r="F283" s="95"/>
      <c r="G283" s="95"/>
      <c r="H283" s="95"/>
      <c r="I283" s="95"/>
      <c r="J283" s="95"/>
      <c r="K283" s="96"/>
      <c r="S283" s="81" t="s">
        <v>58</v>
      </c>
      <c r="T283" s="81">
        <v>0.05</v>
      </c>
    </row>
    <row r="284" spans="2:20" ht="15.75" outlineLevel="1" thickBot="1" x14ac:dyDescent="0.3">
      <c r="B284" s="119" t="s">
        <v>177</v>
      </c>
      <c r="C284" s="120"/>
      <c r="D284" s="120"/>
      <c r="E284" s="120"/>
      <c r="F284" s="120"/>
      <c r="G284" s="120"/>
      <c r="H284" s="120"/>
      <c r="I284" s="120"/>
      <c r="J284" s="120"/>
      <c r="K284" s="121"/>
      <c r="S284" s="97">
        <f>IF(B284="",0,VLOOKUP(B284,S279:T283,2,FALSE))</f>
        <v>0.05</v>
      </c>
      <c r="T284" s="97">
        <f>IF(B288="",0,VLOOKUP(B288,S279:T283,2,FALSE))</f>
        <v>0.05</v>
      </c>
    </row>
    <row r="285" spans="2:20" ht="30" customHeight="1" outlineLevel="1" thickBot="1" x14ac:dyDescent="0.3">
      <c r="B285" s="116" t="s">
        <v>84</v>
      </c>
      <c r="C285" s="117"/>
      <c r="D285" s="117"/>
      <c r="E285" s="117"/>
      <c r="F285" s="117"/>
      <c r="G285" s="117"/>
      <c r="H285" s="117"/>
      <c r="I285" s="117"/>
      <c r="J285" s="117"/>
      <c r="K285" s="118"/>
    </row>
    <row r="286" spans="2:20" ht="65.099999999999994" customHeight="1" outlineLevel="1" thickBot="1" x14ac:dyDescent="0.3">
      <c r="B286" s="122" t="s">
        <v>173</v>
      </c>
      <c r="C286" s="123"/>
      <c r="D286" s="123"/>
      <c r="E286" s="123"/>
      <c r="F286" s="123"/>
      <c r="G286" s="123"/>
      <c r="H286" s="123"/>
      <c r="I286" s="123"/>
      <c r="J286" s="123"/>
      <c r="K286" s="124"/>
    </row>
    <row r="287" spans="2:20" ht="15.75" outlineLevel="1" thickBot="1" x14ac:dyDescent="0.3">
      <c r="B287" s="94" t="s">
        <v>218</v>
      </c>
      <c r="C287" s="95"/>
      <c r="D287" s="95"/>
      <c r="E287" s="95"/>
      <c r="F287" s="95"/>
      <c r="G287" s="95"/>
      <c r="H287" s="95"/>
      <c r="I287" s="95"/>
      <c r="J287" s="95"/>
      <c r="K287" s="96"/>
    </row>
    <row r="288" spans="2:20" ht="15.75" outlineLevel="1" thickBot="1" x14ac:dyDescent="0.3">
      <c r="B288" s="119" t="s">
        <v>177</v>
      </c>
      <c r="C288" s="120"/>
      <c r="D288" s="120"/>
      <c r="E288" s="120"/>
      <c r="F288" s="120"/>
      <c r="G288" s="120"/>
      <c r="H288" s="120"/>
      <c r="I288" s="120"/>
      <c r="J288" s="120"/>
      <c r="K288" s="121"/>
    </row>
    <row r="289" spans="2:11" ht="15.75" outlineLevel="1" thickBot="1" x14ac:dyDescent="0.3">
      <c r="B289" s="116" t="s">
        <v>85</v>
      </c>
      <c r="C289" s="117"/>
      <c r="D289" s="117"/>
      <c r="E289" s="117"/>
      <c r="F289" s="117"/>
      <c r="G289" s="117"/>
      <c r="H289" s="117"/>
      <c r="I289" s="117"/>
      <c r="J289" s="117"/>
      <c r="K289" s="118"/>
    </row>
    <row r="290" spans="2:11" ht="65.099999999999994" customHeight="1" outlineLevel="1" thickBot="1" x14ac:dyDescent="0.3">
      <c r="B290" s="150" t="s">
        <v>46</v>
      </c>
      <c r="C290" s="151"/>
      <c r="D290" s="151"/>
      <c r="E290" s="151"/>
      <c r="F290" s="151"/>
      <c r="G290" s="151"/>
      <c r="H290" s="151"/>
      <c r="I290" s="151"/>
      <c r="J290" s="151"/>
      <c r="K290" s="152"/>
    </row>
    <row r="291" spans="2:11" ht="15.75" outlineLevel="1" thickBot="1" x14ac:dyDescent="0.3">
      <c r="B291" s="88" t="s">
        <v>220</v>
      </c>
      <c r="C291" s="88"/>
      <c r="D291" s="89"/>
      <c r="E291" s="89"/>
      <c r="F291" s="89"/>
      <c r="G291" s="89"/>
      <c r="H291" s="89"/>
      <c r="I291" s="89"/>
      <c r="J291" s="89"/>
      <c r="K291" s="90"/>
    </row>
    <row r="292" spans="2:11" ht="15.75" outlineLevel="1" thickBot="1" x14ac:dyDescent="0.3">
      <c r="B292" s="145" t="s">
        <v>19</v>
      </c>
      <c r="C292" s="146"/>
      <c r="D292" s="145" t="s">
        <v>2</v>
      </c>
      <c r="E292" s="146"/>
      <c r="F292" s="145" t="s">
        <v>3</v>
      </c>
      <c r="G292" s="146"/>
      <c r="H292" s="145" t="s">
        <v>4</v>
      </c>
      <c r="I292" s="146"/>
      <c r="J292" s="145" t="s">
        <v>5</v>
      </c>
      <c r="K292" s="146"/>
    </row>
    <row r="293" spans="2:11" ht="65.099999999999994" customHeight="1" outlineLevel="1" thickBot="1" x14ac:dyDescent="0.3">
      <c r="B293" s="153" t="s">
        <v>51</v>
      </c>
      <c r="C293" s="154"/>
      <c r="D293" s="153" t="s">
        <v>51</v>
      </c>
      <c r="E293" s="154"/>
      <c r="F293" s="153" t="s">
        <v>51</v>
      </c>
      <c r="G293" s="154"/>
      <c r="H293" s="153" t="s">
        <v>51</v>
      </c>
      <c r="I293" s="154"/>
      <c r="J293" s="153" t="s">
        <v>51</v>
      </c>
      <c r="K293" s="154"/>
    </row>
    <row r="294" spans="2:11" ht="15.75" outlineLevel="1" thickBot="1" x14ac:dyDescent="0.3">
      <c r="B294" s="145" t="s">
        <v>6</v>
      </c>
      <c r="C294" s="146"/>
      <c r="D294" s="145" t="s">
        <v>7</v>
      </c>
      <c r="E294" s="146"/>
      <c r="F294" s="145" t="s">
        <v>8</v>
      </c>
      <c r="G294" s="146"/>
      <c r="H294" s="145" t="s">
        <v>9</v>
      </c>
      <c r="I294" s="146"/>
      <c r="J294" s="145" t="s">
        <v>10</v>
      </c>
      <c r="K294" s="146"/>
    </row>
    <row r="295" spans="2:11" ht="65.099999999999994" customHeight="1" outlineLevel="1" thickBot="1" x14ac:dyDescent="0.3">
      <c r="B295" s="153" t="s">
        <v>51</v>
      </c>
      <c r="C295" s="154"/>
      <c r="D295" s="153" t="s">
        <v>51</v>
      </c>
      <c r="E295" s="154"/>
      <c r="F295" s="153" t="s">
        <v>51</v>
      </c>
      <c r="G295" s="154"/>
      <c r="H295" s="153" t="s">
        <v>51</v>
      </c>
      <c r="I295" s="154"/>
      <c r="J295" s="153" t="s">
        <v>51</v>
      </c>
      <c r="K295" s="154"/>
    </row>
    <row r="296" spans="2:11" ht="15.75" outlineLevel="1" thickBot="1" x14ac:dyDescent="0.3">
      <c r="B296" s="145" t="s">
        <v>26</v>
      </c>
      <c r="C296" s="146"/>
      <c r="D296" s="145" t="s">
        <v>27</v>
      </c>
      <c r="E296" s="146"/>
      <c r="F296" s="145" t="s">
        <v>28</v>
      </c>
      <c r="G296" s="146"/>
      <c r="H296" s="145" t="s">
        <v>29</v>
      </c>
      <c r="I296" s="146"/>
      <c r="J296" s="145" t="s">
        <v>30</v>
      </c>
      <c r="K296" s="146"/>
    </row>
    <row r="297" spans="2:11" ht="65.099999999999994" customHeight="1" outlineLevel="1" thickBot="1" x14ac:dyDescent="0.3">
      <c r="B297" s="153" t="s">
        <v>51</v>
      </c>
      <c r="C297" s="154"/>
      <c r="D297" s="153" t="s">
        <v>51</v>
      </c>
      <c r="E297" s="154"/>
      <c r="F297" s="153" t="s">
        <v>51</v>
      </c>
      <c r="G297" s="154"/>
      <c r="H297" s="153" t="s">
        <v>51</v>
      </c>
      <c r="I297" s="154"/>
      <c r="J297" s="153" t="s">
        <v>51</v>
      </c>
      <c r="K297" s="154"/>
    </row>
    <row r="298" spans="2:11" ht="15.75" outlineLevel="1" thickBot="1" x14ac:dyDescent="0.3">
      <c r="B298" s="88" t="s">
        <v>211</v>
      </c>
      <c r="C298" s="88"/>
      <c r="D298" s="89"/>
      <c r="E298" s="89"/>
      <c r="F298" s="89"/>
      <c r="G298" s="89"/>
      <c r="H298" s="89"/>
      <c r="I298" s="89"/>
      <c r="J298" s="89"/>
      <c r="K298" s="90"/>
    </row>
    <row r="299" spans="2:11" ht="15.75" outlineLevel="1" thickBot="1" x14ac:dyDescent="0.3">
      <c r="B299" s="145" t="s">
        <v>19</v>
      </c>
      <c r="C299" s="146"/>
      <c r="D299" s="145" t="s">
        <v>2</v>
      </c>
      <c r="E299" s="146"/>
      <c r="F299" s="145" t="s">
        <v>3</v>
      </c>
      <c r="G299" s="146"/>
      <c r="H299" s="145" t="s">
        <v>4</v>
      </c>
      <c r="I299" s="146"/>
      <c r="J299" s="145" t="s">
        <v>5</v>
      </c>
      <c r="K299" s="146"/>
    </row>
    <row r="300" spans="2:11" ht="15.75" outlineLevel="1" thickBot="1" x14ac:dyDescent="0.3">
      <c r="B300" s="143">
        <v>0</v>
      </c>
      <c r="C300" s="144"/>
      <c r="D300" s="143">
        <v>0</v>
      </c>
      <c r="E300" s="144"/>
      <c r="F300" s="143">
        <v>0</v>
      </c>
      <c r="G300" s="144"/>
      <c r="H300" s="143">
        <v>0</v>
      </c>
      <c r="I300" s="144"/>
      <c r="J300" s="143">
        <v>0</v>
      </c>
      <c r="K300" s="144"/>
    </row>
    <row r="301" spans="2:11" ht="15.75" outlineLevel="1" thickBot="1" x14ac:dyDescent="0.3">
      <c r="B301" s="145" t="s">
        <v>6</v>
      </c>
      <c r="C301" s="146"/>
      <c r="D301" s="145" t="s">
        <v>7</v>
      </c>
      <c r="E301" s="146"/>
      <c r="F301" s="145" t="s">
        <v>8</v>
      </c>
      <c r="G301" s="146"/>
      <c r="H301" s="145" t="s">
        <v>9</v>
      </c>
      <c r="I301" s="146"/>
      <c r="J301" s="145" t="s">
        <v>10</v>
      </c>
      <c r="K301" s="146"/>
    </row>
    <row r="302" spans="2:11" ht="15.75" outlineLevel="1" thickBot="1" x14ac:dyDescent="0.3">
      <c r="B302" s="143">
        <v>0</v>
      </c>
      <c r="C302" s="144"/>
      <c r="D302" s="143">
        <v>0</v>
      </c>
      <c r="E302" s="144"/>
      <c r="F302" s="143">
        <v>0</v>
      </c>
      <c r="G302" s="144"/>
      <c r="H302" s="143">
        <v>0</v>
      </c>
      <c r="I302" s="144"/>
      <c r="J302" s="143">
        <v>0</v>
      </c>
      <c r="K302" s="144"/>
    </row>
    <row r="303" spans="2:11" ht="15.75" outlineLevel="1" thickBot="1" x14ac:dyDescent="0.3">
      <c r="B303" s="145" t="s">
        <v>26</v>
      </c>
      <c r="C303" s="146"/>
      <c r="D303" s="145" t="s">
        <v>27</v>
      </c>
      <c r="E303" s="146"/>
      <c r="F303" s="145" t="s">
        <v>28</v>
      </c>
      <c r="G303" s="146"/>
      <c r="H303" s="145" t="s">
        <v>29</v>
      </c>
      <c r="I303" s="146"/>
      <c r="J303" s="145" t="s">
        <v>30</v>
      </c>
      <c r="K303" s="146"/>
    </row>
    <row r="304" spans="2:11" ht="15.75" outlineLevel="1" thickBot="1" x14ac:dyDescent="0.3">
      <c r="B304" s="143">
        <v>0</v>
      </c>
      <c r="C304" s="144"/>
      <c r="D304" s="143">
        <v>0</v>
      </c>
      <c r="E304" s="144"/>
      <c r="F304" s="143">
        <v>0</v>
      </c>
      <c r="G304" s="144"/>
      <c r="H304" s="143">
        <v>0</v>
      </c>
      <c r="I304" s="144"/>
      <c r="J304" s="143">
        <v>0</v>
      </c>
      <c r="K304" s="144"/>
    </row>
    <row r="305" spans="2:20" ht="15.75" outlineLevel="1" thickBot="1" x14ac:dyDescent="0.3">
      <c r="B305" s="162" t="s">
        <v>32</v>
      </c>
      <c r="C305" s="163"/>
      <c r="D305" s="162" t="s">
        <v>33</v>
      </c>
      <c r="E305" s="163"/>
      <c r="F305" s="162" t="s">
        <v>34</v>
      </c>
      <c r="G305" s="163"/>
    </row>
    <row r="306" spans="2:20" ht="15.75" outlineLevel="1" thickBot="1" x14ac:dyDescent="0.3">
      <c r="B306" s="155">
        <f>SUM(B300:K300,B302:K302,B304:K304)</f>
        <v>0</v>
      </c>
      <c r="C306" s="156"/>
      <c r="D306" s="164">
        <f>NPV(0.05,B300:K300,B302:K302,B304:K304)</f>
        <v>0</v>
      </c>
      <c r="E306" s="158"/>
      <c r="F306" s="155">
        <f>D306*S284*T284</f>
        <v>0</v>
      </c>
      <c r="G306" s="156"/>
    </row>
    <row r="307" spans="2:20" ht="15.75" outlineLevel="1" thickBot="1" x14ac:dyDescent="0.3"/>
    <row r="308" spans="2:20" ht="15.75" outlineLevel="1" thickBot="1" x14ac:dyDescent="0.3">
      <c r="B308" s="82" t="s">
        <v>40</v>
      </c>
      <c r="C308" s="83"/>
      <c r="D308" s="83"/>
      <c r="E308" s="83"/>
      <c r="F308" s="83"/>
      <c r="G308" s="83"/>
      <c r="H308" s="83"/>
      <c r="I308" s="83"/>
      <c r="J308" s="83"/>
      <c r="K308" s="84"/>
    </row>
    <row r="309" spans="2:20" ht="15.75" outlineLevel="1" thickBot="1" x14ac:dyDescent="0.3">
      <c r="B309" s="101" t="s">
        <v>209</v>
      </c>
      <c r="C309" s="92"/>
      <c r="D309" s="92"/>
      <c r="E309" s="92"/>
      <c r="F309" s="92"/>
      <c r="G309" s="92"/>
      <c r="H309" s="92"/>
      <c r="I309" s="92"/>
      <c r="J309" s="92"/>
      <c r="K309" s="93"/>
      <c r="S309" s="81" t="s">
        <v>52</v>
      </c>
      <c r="T309" s="81" t="s">
        <v>53</v>
      </c>
    </row>
    <row r="310" spans="2:20" ht="15.75" outlineLevel="1" thickBot="1" x14ac:dyDescent="0.3">
      <c r="B310" s="150" t="s">
        <v>46</v>
      </c>
      <c r="C310" s="151"/>
      <c r="D310" s="151"/>
      <c r="E310" s="151"/>
      <c r="F310" s="151"/>
      <c r="G310" s="151"/>
      <c r="H310" s="151"/>
      <c r="I310" s="151"/>
      <c r="J310" s="151"/>
      <c r="K310" s="152"/>
      <c r="S310" s="81" t="s">
        <v>54</v>
      </c>
      <c r="T310" s="81">
        <v>0.95</v>
      </c>
    </row>
    <row r="311" spans="2:20" ht="30.6" customHeight="1" outlineLevel="1" thickBot="1" x14ac:dyDescent="0.3">
      <c r="B311" s="159" t="s">
        <v>219</v>
      </c>
      <c r="C311" s="160"/>
      <c r="D311" s="160"/>
      <c r="E311" s="160"/>
      <c r="F311" s="160"/>
      <c r="G311" s="160"/>
      <c r="H311" s="160"/>
      <c r="I311" s="160"/>
      <c r="J311" s="160"/>
      <c r="K311" s="161"/>
      <c r="S311" s="81" t="s">
        <v>55</v>
      </c>
      <c r="T311" s="81">
        <v>0.75</v>
      </c>
    </row>
    <row r="312" spans="2:20" ht="65.099999999999994" customHeight="1" outlineLevel="1" thickBot="1" x14ac:dyDescent="0.3">
      <c r="B312" s="150" t="s">
        <v>46</v>
      </c>
      <c r="C312" s="151"/>
      <c r="D312" s="151"/>
      <c r="E312" s="151"/>
      <c r="F312" s="151"/>
      <c r="G312" s="151"/>
      <c r="H312" s="151"/>
      <c r="I312" s="151"/>
      <c r="J312" s="151"/>
      <c r="K312" s="152"/>
      <c r="S312" s="81" t="s">
        <v>56</v>
      </c>
      <c r="T312" s="81">
        <v>0.5</v>
      </c>
    </row>
    <row r="313" spans="2:20" ht="15.75" outlineLevel="1" thickBot="1" x14ac:dyDescent="0.3">
      <c r="B313" s="94" t="s">
        <v>217</v>
      </c>
      <c r="C313" s="95"/>
      <c r="D313" s="95"/>
      <c r="E313" s="95"/>
      <c r="F313" s="95"/>
      <c r="G313" s="95"/>
      <c r="H313" s="95"/>
      <c r="I313" s="95"/>
      <c r="J313" s="95"/>
      <c r="K313" s="96"/>
      <c r="S313" s="81" t="s">
        <v>57</v>
      </c>
      <c r="T313" s="81">
        <v>0.25</v>
      </c>
    </row>
    <row r="314" spans="2:20" ht="15.75" outlineLevel="1" thickBot="1" x14ac:dyDescent="0.3">
      <c r="B314" s="119" t="s">
        <v>177</v>
      </c>
      <c r="C314" s="120"/>
      <c r="D314" s="120"/>
      <c r="E314" s="120"/>
      <c r="F314" s="120"/>
      <c r="G314" s="120"/>
      <c r="H314" s="120"/>
      <c r="I314" s="120"/>
      <c r="J314" s="120"/>
      <c r="K314" s="121"/>
      <c r="S314" s="81" t="s">
        <v>58</v>
      </c>
      <c r="T314" s="81">
        <v>0.05</v>
      </c>
    </row>
    <row r="315" spans="2:20" ht="30" customHeight="1" outlineLevel="1" thickBot="1" x14ac:dyDescent="0.3">
      <c r="B315" s="116" t="s">
        <v>84</v>
      </c>
      <c r="C315" s="117"/>
      <c r="D315" s="117"/>
      <c r="E315" s="117"/>
      <c r="F315" s="117"/>
      <c r="G315" s="117"/>
      <c r="H315" s="117"/>
      <c r="I315" s="117"/>
      <c r="J315" s="117"/>
      <c r="K315" s="118"/>
      <c r="S315" s="97">
        <f>IF(B314="",0,VLOOKUP(B314,S310:T314,2,FALSE))</f>
        <v>0.05</v>
      </c>
      <c r="T315" s="97">
        <f>IF(B318="",0,VLOOKUP(B318,S310:T314,2,FALSE))</f>
        <v>0.05</v>
      </c>
    </row>
    <row r="316" spans="2:20" ht="65.099999999999994" customHeight="1" outlineLevel="1" thickBot="1" x14ac:dyDescent="0.3">
      <c r="B316" s="122" t="s">
        <v>173</v>
      </c>
      <c r="C316" s="123"/>
      <c r="D316" s="123"/>
      <c r="E316" s="123"/>
      <c r="F316" s="123"/>
      <c r="G316" s="123"/>
      <c r="H316" s="123"/>
      <c r="I316" s="123"/>
      <c r="J316" s="123"/>
      <c r="K316" s="124"/>
    </row>
    <row r="317" spans="2:20" ht="15.75" outlineLevel="1" thickBot="1" x14ac:dyDescent="0.3">
      <c r="B317" s="94" t="s">
        <v>218</v>
      </c>
      <c r="C317" s="95"/>
      <c r="D317" s="95"/>
      <c r="E317" s="95"/>
      <c r="F317" s="95"/>
      <c r="G317" s="95"/>
      <c r="H317" s="95"/>
      <c r="I317" s="95"/>
      <c r="J317" s="95"/>
      <c r="K317" s="96"/>
    </row>
    <row r="318" spans="2:20" ht="15.75" outlineLevel="1" thickBot="1" x14ac:dyDescent="0.3">
      <c r="B318" s="119" t="s">
        <v>177</v>
      </c>
      <c r="C318" s="120"/>
      <c r="D318" s="120"/>
      <c r="E318" s="120"/>
      <c r="F318" s="120"/>
      <c r="G318" s="120"/>
      <c r="H318" s="120"/>
      <c r="I318" s="120"/>
      <c r="J318" s="120"/>
      <c r="K318" s="121"/>
    </row>
    <row r="319" spans="2:20" ht="15.75" customHeight="1" outlineLevel="1" thickBot="1" x14ac:dyDescent="0.3">
      <c r="B319" s="116" t="s">
        <v>85</v>
      </c>
      <c r="C319" s="117"/>
      <c r="D319" s="117"/>
      <c r="E319" s="117"/>
      <c r="F319" s="117"/>
      <c r="G319" s="117"/>
      <c r="H319" s="117"/>
      <c r="I319" s="117"/>
      <c r="J319" s="117"/>
      <c r="K319" s="118"/>
    </row>
    <row r="320" spans="2:20" ht="65.099999999999994" customHeight="1" outlineLevel="1" thickBot="1" x14ac:dyDescent="0.3">
      <c r="B320" s="150" t="s">
        <v>46</v>
      </c>
      <c r="C320" s="151"/>
      <c r="D320" s="151"/>
      <c r="E320" s="151"/>
      <c r="F320" s="151"/>
      <c r="G320" s="151"/>
      <c r="H320" s="151"/>
      <c r="I320" s="151"/>
      <c r="J320" s="151"/>
      <c r="K320" s="152"/>
    </row>
    <row r="321" spans="2:11" ht="15" customHeight="1" outlineLevel="1" thickBot="1" x14ac:dyDescent="0.3">
      <c r="B321" s="88" t="s">
        <v>220</v>
      </c>
      <c r="C321" s="88"/>
      <c r="D321" s="89"/>
      <c r="E321" s="89"/>
      <c r="F321" s="89"/>
      <c r="G321" s="89"/>
      <c r="H321" s="89"/>
      <c r="I321" s="89"/>
      <c r="J321" s="89"/>
      <c r="K321" s="90"/>
    </row>
    <row r="322" spans="2:11" ht="15.75" outlineLevel="1" thickBot="1" x14ac:dyDescent="0.3">
      <c r="B322" s="145" t="s">
        <v>19</v>
      </c>
      <c r="C322" s="146"/>
      <c r="D322" s="145" t="s">
        <v>2</v>
      </c>
      <c r="E322" s="146"/>
      <c r="F322" s="145" t="s">
        <v>3</v>
      </c>
      <c r="G322" s="146"/>
      <c r="H322" s="145" t="s">
        <v>4</v>
      </c>
      <c r="I322" s="146"/>
      <c r="J322" s="145" t="s">
        <v>5</v>
      </c>
      <c r="K322" s="146"/>
    </row>
    <row r="323" spans="2:11" ht="65.099999999999994" customHeight="1" outlineLevel="1" thickBot="1" x14ac:dyDescent="0.3">
      <c r="B323" s="153" t="s">
        <v>51</v>
      </c>
      <c r="C323" s="154"/>
      <c r="D323" s="153" t="s">
        <v>51</v>
      </c>
      <c r="E323" s="154"/>
      <c r="F323" s="153" t="s">
        <v>51</v>
      </c>
      <c r="G323" s="154"/>
      <c r="H323" s="153" t="s">
        <v>51</v>
      </c>
      <c r="I323" s="154"/>
      <c r="J323" s="153" t="s">
        <v>51</v>
      </c>
      <c r="K323" s="154"/>
    </row>
    <row r="324" spans="2:11" ht="15.75" outlineLevel="1" thickBot="1" x14ac:dyDescent="0.3">
      <c r="B324" s="145" t="s">
        <v>6</v>
      </c>
      <c r="C324" s="146"/>
      <c r="D324" s="145" t="s">
        <v>7</v>
      </c>
      <c r="E324" s="146"/>
      <c r="F324" s="145" t="s">
        <v>8</v>
      </c>
      <c r="G324" s="146"/>
      <c r="H324" s="145" t="s">
        <v>9</v>
      </c>
      <c r="I324" s="146"/>
      <c r="J324" s="145" t="s">
        <v>10</v>
      </c>
      <c r="K324" s="146"/>
    </row>
    <row r="325" spans="2:11" ht="65.099999999999994" customHeight="1" outlineLevel="1" thickBot="1" x14ac:dyDescent="0.3">
      <c r="B325" s="153" t="s">
        <v>51</v>
      </c>
      <c r="C325" s="154"/>
      <c r="D325" s="153" t="s">
        <v>51</v>
      </c>
      <c r="E325" s="154"/>
      <c r="F325" s="153" t="s">
        <v>51</v>
      </c>
      <c r="G325" s="154"/>
      <c r="H325" s="153" t="s">
        <v>51</v>
      </c>
      <c r="I325" s="154"/>
      <c r="J325" s="153" t="s">
        <v>51</v>
      </c>
      <c r="K325" s="154"/>
    </row>
    <row r="326" spans="2:11" ht="15.75" outlineLevel="1" thickBot="1" x14ac:dyDescent="0.3">
      <c r="B326" s="145" t="s">
        <v>26</v>
      </c>
      <c r="C326" s="146"/>
      <c r="D326" s="145" t="s">
        <v>27</v>
      </c>
      <c r="E326" s="146"/>
      <c r="F326" s="145" t="s">
        <v>28</v>
      </c>
      <c r="G326" s="146"/>
      <c r="H326" s="145" t="s">
        <v>29</v>
      </c>
      <c r="I326" s="146"/>
      <c r="J326" s="145" t="s">
        <v>30</v>
      </c>
      <c r="K326" s="146"/>
    </row>
    <row r="327" spans="2:11" ht="65.099999999999994" customHeight="1" outlineLevel="1" thickBot="1" x14ac:dyDescent="0.3">
      <c r="B327" s="153" t="s">
        <v>51</v>
      </c>
      <c r="C327" s="154"/>
      <c r="D327" s="153" t="s">
        <v>51</v>
      </c>
      <c r="E327" s="154"/>
      <c r="F327" s="153" t="s">
        <v>51</v>
      </c>
      <c r="G327" s="154"/>
      <c r="H327" s="153" t="s">
        <v>51</v>
      </c>
      <c r="I327" s="154"/>
      <c r="J327" s="153" t="s">
        <v>51</v>
      </c>
      <c r="K327" s="154"/>
    </row>
    <row r="328" spans="2:11" ht="15.75" outlineLevel="1" thickBot="1" x14ac:dyDescent="0.3">
      <c r="B328" s="88" t="s">
        <v>211</v>
      </c>
      <c r="C328" s="88"/>
      <c r="D328" s="89"/>
      <c r="E328" s="89"/>
      <c r="F328" s="89"/>
      <c r="G328" s="89"/>
      <c r="H328" s="89"/>
      <c r="I328" s="89"/>
      <c r="J328" s="89"/>
      <c r="K328" s="90"/>
    </row>
    <row r="329" spans="2:11" ht="15.75" outlineLevel="1" thickBot="1" x14ac:dyDescent="0.3">
      <c r="B329" s="145" t="s">
        <v>19</v>
      </c>
      <c r="C329" s="146"/>
      <c r="D329" s="145" t="s">
        <v>2</v>
      </c>
      <c r="E329" s="146"/>
      <c r="F329" s="145" t="s">
        <v>3</v>
      </c>
      <c r="G329" s="146"/>
      <c r="H329" s="145" t="s">
        <v>4</v>
      </c>
      <c r="I329" s="146"/>
      <c r="J329" s="145" t="s">
        <v>5</v>
      </c>
      <c r="K329" s="146"/>
    </row>
    <row r="330" spans="2:11" ht="15.75" outlineLevel="1" thickBot="1" x14ac:dyDescent="0.3">
      <c r="B330" s="143">
        <v>0</v>
      </c>
      <c r="C330" s="144"/>
      <c r="D330" s="143">
        <v>0</v>
      </c>
      <c r="E330" s="144"/>
      <c r="F330" s="143">
        <v>0</v>
      </c>
      <c r="G330" s="144"/>
      <c r="H330" s="143">
        <v>0</v>
      </c>
      <c r="I330" s="144"/>
      <c r="J330" s="143">
        <v>0</v>
      </c>
      <c r="K330" s="144"/>
    </row>
    <row r="331" spans="2:11" ht="15.75" outlineLevel="1" thickBot="1" x14ac:dyDescent="0.3">
      <c r="B331" s="145" t="s">
        <v>6</v>
      </c>
      <c r="C331" s="146"/>
      <c r="D331" s="145" t="s">
        <v>7</v>
      </c>
      <c r="E331" s="146"/>
      <c r="F331" s="145" t="s">
        <v>8</v>
      </c>
      <c r="G331" s="146"/>
      <c r="H331" s="145" t="s">
        <v>9</v>
      </c>
      <c r="I331" s="146"/>
      <c r="J331" s="145" t="s">
        <v>10</v>
      </c>
      <c r="K331" s="146"/>
    </row>
    <row r="332" spans="2:11" ht="15.75" outlineLevel="1" thickBot="1" x14ac:dyDescent="0.3">
      <c r="B332" s="143">
        <v>0</v>
      </c>
      <c r="C332" s="144"/>
      <c r="D332" s="143">
        <v>0</v>
      </c>
      <c r="E332" s="144"/>
      <c r="F332" s="143">
        <v>0</v>
      </c>
      <c r="G332" s="144"/>
      <c r="H332" s="143">
        <v>0</v>
      </c>
      <c r="I332" s="144"/>
      <c r="J332" s="143">
        <v>0</v>
      </c>
      <c r="K332" s="144"/>
    </row>
    <row r="333" spans="2:11" ht="15.75" outlineLevel="1" thickBot="1" x14ac:dyDescent="0.3">
      <c r="B333" s="145" t="s">
        <v>26</v>
      </c>
      <c r="C333" s="146"/>
      <c r="D333" s="145" t="s">
        <v>27</v>
      </c>
      <c r="E333" s="146"/>
      <c r="F333" s="145" t="s">
        <v>28</v>
      </c>
      <c r="G333" s="146"/>
      <c r="H333" s="145" t="s">
        <v>29</v>
      </c>
      <c r="I333" s="146"/>
      <c r="J333" s="145" t="s">
        <v>30</v>
      </c>
      <c r="K333" s="146"/>
    </row>
    <row r="334" spans="2:11" ht="15.75" outlineLevel="1" thickBot="1" x14ac:dyDescent="0.3">
      <c r="B334" s="143">
        <v>0</v>
      </c>
      <c r="C334" s="144"/>
      <c r="D334" s="143">
        <v>0</v>
      </c>
      <c r="E334" s="144"/>
      <c r="F334" s="143">
        <v>0</v>
      </c>
      <c r="G334" s="144"/>
      <c r="H334" s="143">
        <v>0</v>
      </c>
      <c r="I334" s="144"/>
      <c r="J334" s="143">
        <v>0</v>
      </c>
      <c r="K334" s="144"/>
    </row>
    <row r="335" spans="2:11" ht="15.75" outlineLevel="1" thickBot="1" x14ac:dyDescent="0.3">
      <c r="B335" s="148" t="s">
        <v>32</v>
      </c>
      <c r="C335" s="149"/>
      <c r="D335" s="148" t="s">
        <v>33</v>
      </c>
      <c r="E335" s="149"/>
      <c r="F335" s="148" t="s">
        <v>34</v>
      </c>
      <c r="G335" s="149"/>
    </row>
    <row r="336" spans="2:11" ht="15.75" outlineLevel="1" thickBot="1" x14ac:dyDescent="0.3">
      <c r="B336" s="155">
        <f>SUM(B330:K330,B332:K332,B334:K334)</f>
        <v>0</v>
      </c>
      <c r="C336" s="156"/>
      <c r="D336" s="157">
        <f>NPV(0.05,B330:K330,B332:K332,B334:K334)</f>
        <v>0</v>
      </c>
      <c r="E336" s="158"/>
      <c r="F336" s="155">
        <f>D336*S315*T315</f>
        <v>0</v>
      </c>
      <c r="G336" s="156"/>
    </row>
    <row r="337" spans="2:20" ht="15.75" outlineLevel="1" thickBot="1" x14ac:dyDescent="0.3">
      <c r="B337" s="98"/>
      <c r="C337" s="98"/>
      <c r="D337" s="100"/>
      <c r="E337" s="100"/>
      <c r="F337" s="98"/>
      <c r="G337" s="98"/>
      <c r="H337" s="102"/>
      <c r="I337" s="102"/>
      <c r="J337" s="102"/>
      <c r="K337" s="102"/>
    </row>
    <row r="338" spans="2:20" ht="15.75" outlineLevel="1" thickBot="1" x14ac:dyDescent="0.3">
      <c r="B338" s="82" t="s">
        <v>41</v>
      </c>
      <c r="C338" s="83"/>
      <c r="D338" s="83"/>
      <c r="E338" s="83"/>
      <c r="F338" s="83"/>
      <c r="G338" s="83"/>
      <c r="H338" s="83"/>
      <c r="I338" s="83"/>
      <c r="J338" s="83"/>
      <c r="K338" s="84"/>
    </row>
    <row r="339" spans="2:20" s="102" customFormat="1" ht="15.75" outlineLevel="1" thickBot="1" x14ac:dyDescent="0.3">
      <c r="B339" s="101" t="s">
        <v>209</v>
      </c>
      <c r="C339" s="92"/>
      <c r="D339" s="92"/>
      <c r="E339" s="92"/>
      <c r="F339" s="92"/>
      <c r="G339" s="92"/>
      <c r="H339" s="92"/>
      <c r="I339" s="92"/>
      <c r="J339" s="92"/>
      <c r="K339" s="93"/>
    </row>
    <row r="340" spans="2:20" ht="15.75" outlineLevel="1" thickBot="1" x14ac:dyDescent="0.3">
      <c r="B340" s="150" t="s">
        <v>46</v>
      </c>
      <c r="C340" s="151"/>
      <c r="D340" s="151"/>
      <c r="E340" s="151"/>
      <c r="F340" s="151"/>
      <c r="G340" s="151"/>
      <c r="H340" s="151"/>
      <c r="I340" s="151"/>
      <c r="J340" s="151"/>
      <c r="K340" s="152"/>
      <c r="S340" s="81" t="s">
        <v>52</v>
      </c>
      <c r="T340" s="81" t="s">
        <v>53</v>
      </c>
    </row>
    <row r="341" spans="2:20" ht="30" customHeight="1" outlineLevel="1" thickBot="1" x14ac:dyDescent="0.3">
      <c r="B341" s="159" t="s">
        <v>219</v>
      </c>
      <c r="C341" s="160"/>
      <c r="D341" s="160"/>
      <c r="E341" s="160"/>
      <c r="F341" s="160"/>
      <c r="G341" s="160"/>
      <c r="H341" s="160"/>
      <c r="I341" s="160"/>
      <c r="J341" s="160"/>
      <c r="K341" s="161"/>
      <c r="S341" s="81" t="s">
        <v>54</v>
      </c>
      <c r="T341" s="81">
        <v>0.95</v>
      </c>
    </row>
    <row r="342" spans="2:20" ht="65.099999999999994" customHeight="1" outlineLevel="1" thickBot="1" x14ac:dyDescent="0.3">
      <c r="B342" s="150" t="s">
        <v>46</v>
      </c>
      <c r="C342" s="151"/>
      <c r="D342" s="151"/>
      <c r="E342" s="151"/>
      <c r="F342" s="151"/>
      <c r="G342" s="151"/>
      <c r="H342" s="151"/>
      <c r="I342" s="151"/>
      <c r="J342" s="151"/>
      <c r="K342" s="152"/>
      <c r="S342" s="81" t="s">
        <v>55</v>
      </c>
      <c r="T342" s="81">
        <v>0.75</v>
      </c>
    </row>
    <row r="343" spans="2:20" ht="15.75" outlineLevel="1" thickBot="1" x14ac:dyDescent="0.3">
      <c r="B343" s="94" t="s">
        <v>217</v>
      </c>
      <c r="C343" s="95"/>
      <c r="D343" s="95"/>
      <c r="E343" s="95"/>
      <c r="F343" s="95"/>
      <c r="G343" s="95"/>
      <c r="H343" s="95"/>
      <c r="I343" s="95"/>
      <c r="J343" s="95"/>
      <c r="K343" s="96"/>
      <c r="S343" s="81" t="s">
        <v>56</v>
      </c>
      <c r="T343" s="81">
        <v>0.5</v>
      </c>
    </row>
    <row r="344" spans="2:20" ht="15.75" outlineLevel="1" thickBot="1" x14ac:dyDescent="0.3">
      <c r="B344" s="119" t="s">
        <v>177</v>
      </c>
      <c r="C344" s="120"/>
      <c r="D344" s="120"/>
      <c r="E344" s="120"/>
      <c r="F344" s="120"/>
      <c r="G344" s="120"/>
      <c r="H344" s="120"/>
      <c r="I344" s="120"/>
      <c r="J344" s="120"/>
      <c r="K344" s="121"/>
      <c r="S344" s="81" t="s">
        <v>57</v>
      </c>
      <c r="T344" s="81">
        <v>0.25</v>
      </c>
    </row>
    <row r="345" spans="2:20" ht="30" customHeight="1" outlineLevel="1" thickBot="1" x14ac:dyDescent="0.3">
      <c r="B345" s="116" t="s">
        <v>84</v>
      </c>
      <c r="C345" s="117"/>
      <c r="D345" s="117"/>
      <c r="E345" s="117"/>
      <c r="F345" s="117"/>
      <c r="G345" s="117"/>
      <c r="H345" s="117"/>
      <c r="I345" s="117"/>
      <c r="J345" s="117"/>
      <c r="K345" s="118"/>
      <c r="S345" s="81" t="s">
        <v>58</v>
      </c>
      <c r="T345" s="81">
        <v>0.05</v>
      </c>
    </row>
    <row r="346" spans="2:20" ht="65.099999999999994" customHeight="1" outlineLevel="1" thickBot="1" x14ac:dyDescent="0.3">
      <c r="B346" s="122" t="s">
        <v>173</v>
      </c>
      <c r="C346" s="123"/>
      <c r="D346" s="123"/>
      <c r="E346" s="123"/>
      <c r="F346" s="123"/>
      <c r="G346" s="123"/>
      <c r="H346" s="123"/>
      <c r="I346" s="123"/>
      <c r="J346" s="123"/>
      <c r="K346" s="124"/>
      <c r="S346" s="97">
        <f>IF(B344="",0,VLOOKUP(B344,S341:T345,2,FALSE))</f>
        <v>0.05</v>
      </c>
      <c r="T346" s="97">
        <f>IF(B348="",0,VLOOKUP(B348,S341:T345,2,FALSE))</f>
        <v>0.05</v>
      </c>
    </row>
    <row r="347" spans="2:20" ht="15" customHeight="1" outlineLevel="1" thickBot="1" x14ac:dyDescent="0.3">
      <c r="B347" s="94" t="s">
        <v>218</v>
      </c>
      <c r="C347" s="95"/>
      <c r="D347" s="95"/>
      <c r="E347" s="95"/>
      <c r="F347" s="95"/>
      <c r="G347" s="95"/>
      <c r="H347" s="95"/>
      <c r="I347" s="95"/>
      <c r="J347" s="95"/>
      <c r="K347" s="96"/>
    </row>
    <row r="348" spans="2:20" ht="15.75" outlineLevel="1" thickBot="1" x14ac:dyDescent="0.3">
      <c r="B348" s="119" t="s">
        <v>177</v>
      </c>
      <c r="C348" s="120"/>
      <c r="D348" s="120"/>
      <c r="E348" s="120"/>
      <c r="F348" s="120"/>
      <c r="G348" s="120"/>
      <c r="H348" s="120"/>
      <c r="I348" s="120"/>
      <c r="J348" s="120"/>
      <c r="K348" s="121"/>
    </row>
    <row r="349" spans="2:20" ht="15.75" customHeight="1" outlineLevel="1" thickBot="1" x14ac:dyDescent="0.3">
      <c r="B349" s="116" t="s">
        <v>85</v>
      </c>
      <c r="C349" s="117"/>
      <c r="D349" s="117"/>
      <c r="E349" s="117"/>
      <c r="F349" s="117"/>
      <c r="G349" s="117"/>
      <c r="H349" s="117"/>
      <c r="I349" s="117"/>
      <c r="J349" s="117"/>
      <c r="K349" s="118"/>
    </row>
    <row r="350" spans="2:20" ht="65.099999999999994" customHeight="1" outlineLevel="1" thickBot="1" x14ac:dyDescent="0.3">
      <c r="B350" s="150" t="s">
        <v>46</v>
      </c>
      <c r="C350" s="151"/>
      <c r="D350" s="151"/>
      <c r="E350" s="151"/>
      <c r="F350" s="151"/>
      <c r="G350" s="151"/>
      <c r="H350" s="151"/>
      <c r="I350" s="151"/>
      <c r="J350" s="151"/>
      <c r="K350" s="152"/>
    </row>
    <row r="351" spans="2:20" ht="15" customHeight="1" outlineLevel="1" thickBot="1" x14ac:dyDescent="0.3">
      <c r="B351" s="88" t="s">
        <v>220</v>
      </c>
      <c r="C351" s="88"/>
      <c r="D351" s="89"/>
      <c r="E351" s="89"/>
      <c r="F351" s="89"/>
      <c r="G351" s="89"/>
      <c r="H351" s="89"/>
      <c r="I351" s="89"/>
      <c r="J351" s="89"/>
      <c r="K351" s="90"/>
    </row>
    <row r="352" spans="2:20" ht="15.75" outlineLevel="1" thickBot="1" x14ac:dyDescent="0.3">
      <c r="B352" s="145" t="s">
        <v>19</v>
      </c>
      <c r="C352" s="146"/>
      <c r="D352" s="145" t="s">
        <v>2</v>
      </c>
      <c r="E352" s="146"/>
      <c r="F352" s="145" t="s">
        <v>3</v>
      </c>
      <c r="G352" s="146"/>
      <c r="H352" s="145" t="s">
        <v>4</v>
      </c>
      <c r="I352" s="146"/>
      <c r="J352" s="145" t="s">
        <v>5</v>
      </c>
      <c r="K352" s="146"/>
    </row>
    <row r="353" spans="2:11" ht="65.099999999999994" customHeight="1" outlineLevel="1" thickBot="1" x14ac:dyDescent="0.3">
      <c r="B353" s="153" t="s">
        <v>51</v>
      </c>
      <c r="C353" s="154"/>
      <c r="D353" s="153" t="s">
        <v>51</v>
      </c>
      <c r="E353" s="154"/>
      <c r="F353" s="153" t="s">
        <v>51</v>
      </c>
      <c r="G353" s="154"/>
      <c r="H353" s="153" t="s">
        <v>51</v>
      </c>
      <c r="I353" s="154"/>
      <c r="J353" s="153" t="s">
        <v>51</v>
      </c>
      <c r="K353" s="154"/>
    </row>
    <row r="354" spans="2:11" ht="15.75" outlineLevel="1" thickBot="1" x14ac:dyDescent="0.3">
      <c r="B354" s="145" t="s">
        <v>6</v>
      </c>
      <c r="C354" s="146"/>
      <c r="D354" s="145" t="s">
        <v>7</v>
      </c>
      <c r="E354" s="146"/>
      <c r="F354" s="145" t="s">
        <v>8</v>
      </c>
      <c r="G354" s="146"/>
      <c r="H354" s="145" t="s">
        <v>9</v>
      </c>
      <c r="I354" s="146"/>
      <c r="J354" s="145" t="s">
        <v>10</v>
      </c>
      <c r="K354" s="146"/>
    </row>
    <row r="355" spans="2:11" ht="65.099999999999994" customHeight="1" outlineLevel="1" thickBot="1" x14ac:dyDescent="0.3">
      <c r="B355" s="153" t="s">
        <v>51</v>
      </c>
      <c r="C355" s="154"/>
      <c r="D355" s="153" t="s">
        <v>51</v>
      </c>
      <c r="E355" s="154"/>
      <c r="F355" s="153" t="s">
        <v>51</v>
      </c>
      <c r="G355" s="154"/>
      <c r="H355" s="153" t="s">
        <v>51</v>
      </c>
      <c r="I355" s="154"/>
      <c r="J355" s="153" t="s">
        <v>51</v>
      </c>
      <c r="K355" s="154"/>
    </row>
    <row r="356" spans="2:11" ht="15.75" outlineLevel="1" thickBot="1" x14ac:dyDescent="0.3">
      <c r="B356" s="145" t="s">
        <v>26</v>
      </c>
      <c r="C356" s="146"/>
      <c r="D356" s="145" t="s">
        <v>27</v>
      </c>
      <c r="E356" s="146"/>
      <c r="F356" s="145" t="s">
        <v>28</v>
      </c>
      <c r="G356" s="146"/>
      <c r="H356" s="145" t="s">
        <v>29</v>
      </c>
      <c r="I356" s="146"/>
      <c r="J356" s="145" t="s">
        <v>30</v>
      </c>
      <c r="K356" s="146"/>
    </row>
    <row r="357" spans="2:11" ht="65.099999999999994" customHeight="1" outlineLevel="1" thickBot="1" x14ac:dyDescent="0.3">
      <c r="B357" s="153" t="s">
        <v>51</v>
      </c>
      <c r="C357" s="154"/>
      <c r="D357" s="153" t="s">
        <v>51</v>
      </c>
      <c r="E357" s="154"/>
      <c r="F357" s="153" t="s">
        <v>51</v>
      </c>
      <c r="G357" s="154"/>
      <c r="H357" s="153" t="s">
        <v>51</v>
      </c>
      <c r="I357" s="154"/>
      <c r="J357" s="153" t="s">
        <v>51</v>
      </c>
      <c r="K357" s="154"/>
    </row>
    <row r="358" spans="2:11" ht="15.75" outlineLevel="1" thickBot="1" x14ac:dyDescent="0.3">
      <c r="B358" s="88" t="s">
        <v>211</v>
      </c>
      <c r="C358" s="88"/>
      <c r="D358" s="89"/>
      <c r="E358" s="89"/>
      <c r="F358" s="89"/>
      <c r="G358" s="89"/>
      <c r="H358" s="89"/>
      <c r="I358" s="89"/>
      <c r="J358" s="89"/>
      <c r="K358" s="90"/>
    </row>
    <row r="359" spans="2:11" ht="15.75" outlineLevel="1" thickBot="1" x14ac:dyDescent="0.3">
      <c r="B359" s="145" t="s">
        <v>19</v>
      </c>
      <c r="C359" s="146"/>
      <c r="D359" s="145" t="s">
        <v>2</v>
      </c>
      <c r="E359" s="146"/>
      <c r="F359" s="145" t="s">
        <v>3</v>
      </c>
      <c r="G359" s="146"/>
      <c r="H359" s="145" t="s">
        <v>4</v>
      </c>
      <c r="I359" s="146"/>
      <c r="J359" s="145" t="s">
        <v>5</v>
      </c>
      <c r="K359" s="146"/>
    </row>
    <row r="360" spans="2:11" ht="15.75" outlineLevel="1" thickBot="1" x14ac:dyDescent="0.3">
      <c r="B360" s="143">
        <v>0</v>
      </c>
      <c r="C360" s="144"/>
      <c r="D360" s="143">
        <v>0</v>
      </c>
      <c r="E360" s="144"/>
      <c r="F360" s="143">
        <v>0</v>
      </c>
      <c r="G360" s="144"/>
      <c r="H360" s="143">
        <v>0</v>
      </c>
      <c r="I360" s="144"/>
      <c r="J360" s="143">
        <v>0</v>
      </c>
      <c r="K360" s="144"/>
    </row>
    <row r="361" spans="2:11" ht="15.75" outlineLevel="1" thickBot="1" x14ac:dyDescent="0.3">
      <c r="B361" s="145" t="s">
        <v>6</v>
      </c>
      <c r="C361" s="146"/>
      <c r="D361" s="145" t="s">
        <v>7</v>
      </c>
      <c r="E361" s="146"/>
      <c r="F361" s="145" t="s">
        <v>8</v>
      </c>
      <c r="G361" s="146"/>
      <c r="H361" s="145" t="s">
        <v>9</v>
      </c>
      <c r="I361" s="146"/>
      <c r="J361" s="145" t="s">
        <v>10</v>
      </c>
      <c r="K361" s="146"/>
    </row>
    <row r="362" spans="2:11" ht="15.75" outlineLevel="1" thickBot="1" x14ac:dyDescent="0.3">
      <c r="B362" s="143">
        <v>0</v>
      </c>
      <c r="C362" s="144"/>
      <c r="D362" s="143">
        <v>0</v>
      </c>
      <c r="E362" s="144"/>
      <c r="F362" s="143">
        <v>0</v>
      </c>
      <c r="G362" s="144"/>
      <c r="H362" s="143">
        <v>0</v>
      </c>
      <c r="I362" s="144"/>
      <c r="J362" s="143">
        <v>0</v>
      </c>
      <c r="K362" s="144"/>
    </row>
    <row r="363" spans="2:11" ht="15.75" outlineLevel="1" thickBot="1" x14ac:dyDescent="0.3">
      <c r="B363" s="145" t="s">
        <v>26</v>
      </c>
      <c r="C363" s="146"/>
      <c r="D363" s="145" t="s">
        <v>27</v>
      </c>
      <c r="E363" s="146"/>
      <c r="F363" s="145" t="s">
        <v>28</v>
      </c>
      <c r="G363" s="146"/>
      <c r="H363" s="145" t="s">
        <v>29</v>
      </c>
      <c r="I363" s="146"/>
      <c r="J363" s="145" t="s">
        <v>30</v>
      </c>
      <c r="K363" s="146"/>
    </row>
    <row r="364" spans="2:11" ht="15.75" outlineLevel="1" thickBot="1" x14ac:dyDescent="0.3">
      <c r="B364" s="143">
        <v>0</v>
      </c>
      <c r="C364" s="144"/>
      <c r="D364" s="143">
        <v>0</v>
      </c>
      <c r="E364" s="144"/>
      <c r="F364" s="143">
        <v>0</v>
      </c>
      <c r="G364" s="144"/>
      <c r="H364" s="143">
        <v>0</v>
      </c>
      <c r="I364" s="144"/>
      <c r="J364" s="143">
        <v>0</v>
      </c>
      <c r="K364" s="144"/>
    </row>
    <row r="365" spans="2:11" ht="15.75" outlineLevel="1" thickBot="1" x14ac:dyDescent="0.3">
      <c r="B365" s="148" t="s">
        <v>32</v>
      </c>
      <c r="C365" s="149"/>
      <c r="D365" s="148" t="s">
        <v>33</v>
      </c>
      <c r="E365" s="149"/>
      <c r="F365" s="148" t="s">
        <v>34</v>
      </c>
      <c r="G365" s="149"/>
    </row>
    <row r="366" spans="2:11" ht="15.75" outlineLevel="1" thickBot="1" x14ac:dyDescent="0.3">
      <c r="B366" s="155">
        <f>SUM(B360:K360,B362:K362,B364:K364)</f>
        <v>0</v>
      </c>
      <c r="C366" s="156"/>
      <c r="D366" s="157">
        <f>NPV(0.05,B360:K360,B362:K362,B364:K364)</f>
        <v>0</v>
      </c>
      <c r="E366" s="158"/>
      <c r="F366" s="155">
        <f>D366*S346*T346</f>
        <v>0</v>
      </c>
      <c r="G366" s="156"/>
    </row>
    <row r="367" spans="2:11" ht="15.75" outlineLevel="1" thickBot="1" x14ac:dyDescent="0.3">
      <c r="B367" s="98"/>
      <c r="C367" s="98"/>
      <c r="D367" s="100"/>
      <c r="E367" s="100"/>
      <c r="F367" s="98"/>
      <c r="G367" s="98"/>
      <c r="H367" s="102"/>
      <c r="I367" s="102"/>
      <c r="J367" s="102"/>
      <c r="K367" s="102"/>
    </row>
    <row r="368" spans="2:11" ht="15.75" outlineLevel="1" thickBot="1" x14ac:dyDescent="0.3">
      <c r="B368" s="82" t="s">
        <v>42</v>
      </c>
      <c r="C368" s="83"/>
      <c r="D368" s="83"/>
      <c r="E368" s="83"/>
      <c r="F368" s="83"/>
      <c r="G368" s="83"/>
      <c r="H368" s="83"/>
      <c r="I368" s="83"/>
      <c r="J368" s="83"/>
      <c r="K368" s="84"/>
    </row>
    <row r="369" spans="2:20" ht="15.75" outlineLevel="1" thickBot="1" x14ac:dyDescent="0.3">
      <c r="B369" s="101" t="s">
        <v>209</v>
      </c>
      <c r="C369" s="92"/>
      <c r="D369" s="92"/>
      <c r="E369" s="92"/>
      <c r="F369" s="92"/>
      <c r="G369" s="92"/>
      <c r="H369" s="92"/>
      <c r="I369" s="92"/>
      <c r="J369" s="92"/>
      <c r="K369" s="93"/>
    </row>
    <row r="370" spans="2:20" s="102" customFormat="1" ht="15.75" outlineLevel="1" thickBot="1" x14ac:dyDescent="0.3">
      <c r="B370" s="150" t="s">
        <v>46</v>
      </c>
      <c r="C370" s="151"/>
      <c r="D370" s="151"/>
      <c r="E370" s="151"/>
      <c r="F370" s="151"/>
      <c r="G370" s="151"/>
      <c r="H370" s="151"/>
      <c r="I370" s="151"/>
      <c r="J370" s="151"/>
      <c r="K370" s="152"/>
    </row>
    <row r="371" spans="2:20" ht="30" customHeight="1" outlineLevel="1" thickBot="1" x14ac:dyDescent="0.3">
      <c r="B371" s="159" t="s">
        <v>219</v>
      </c>
      <c r="C371" s="160"/>
      <c r="D371" s="160"/>
      <c r="E371" s="160"/>
      <c r="F371" s="160"/>
      <c r="G371" s="160"/>
      <c r="H371" s="160"/>
      <c r="I371" s="160"/>
      <c r="J371" s="160"/>
      <c r="K371" s="161"/>
      <c r="S371" s="81" t="s">
        <v>52</v>
      </c>
      <c r="T371" s="81" t="s">
        <v>53</v>
      </c>
    </row>
    <row r="372" spans="2:20" ht="65.099999999999994" customHeight="1" outlineLevel="1" thickBot="1" x14ac:dyDescent="0.3">
      <c r="B372" s="150" t="s">
        <v>46</v>
      </c>
      <c r="C372" s="151"/>
      <c r="D372" s="151"/>
      <c r="E372" s="151"/>
      <c r="F372" s="151"/>
      <c r="G372" s="151"/>
      <c r="H372" s="151"/>
      <c r="I372" s="151"/>
      <c r="J372" s="151"/>
      <c r="K372" s="152"/>
      <c r="S372" s="81" t="s">
        <v>54</v>
      </c>
      <c r="T372" s="81">
        <v>0.95</v>
      </c>
    </row>
    <row r="373" spans="2:20" ht="15.75" outlineLevel="1" thickBot="1" x14ac:dyDescent="0.3">
      <c r="B373" s="94" t="s">
        <v>217</v>
      </c>
      <c r="C373" s="95"/>
      <c r="D373" s="95"/>
      <c r="E373" s="95"/>
      <c r="F373" s="95"/>
      <c r="G373" s="95"/>
      <c r="H373" s="95"/>
      <c r="I373" s="95"/>
      <c r="J373" s="95"/>
      <c r="K373" s="96"/>
      <c r="S373" s="81" t="s">
        <v>55</v>
      </c>
      <c r="T373" s="81">
        <v>0.75</v>
      </c>
    </row>
    <row r="374" spans="2:20" ht="15.75" outlineLevel="1" thickBot="1" x14ac:dyDescent="0.3">
      <c r="B374" s="119" t="s">
        <v>177</v>
      </c>
      <c r="C374" s="120"/>
      <c r="D374" s="120"/>
      <c r="E374" s="120"/>
      <c r="F374" s="120"/>
      <c r="G374" s="120"/>
      <c r="H374" s="120"/>
      <c r="I374" s="120"/>
      <c r="J374" s="120"/>
      <c r="K374" s="121"/>
      <c r="S374" s="81" t="s">
        <v>56</v>
      </c>
      <c r="T374" s="81">
        <v>0.5</v>
      </c>
    </row>
    <row r="375" spans="2:20" ht="30" customHeight="1" outlineLevel="1" thickBot="1" x14ac:dyDescent="0.3">
      <c r="B375" s="116" t="s">
        <v>84</v>
      </c>
      <c r="C375" s="117"/>
      <c r="D375" s="117"/>
      <c r="E375" s="117"/>
      <c r="F375" s="117"/>
      <c r="G375" s="117"/>
      <c r="H375" s="117"/>
      <c r="I375" s="117"/>
      <c r="J375" s="117"/>
      <c r="K375" s="118"/>
      <c r="S375" s="81" t="s">
        <v>57</v>
      </c>
      <c r="T375" s="81">
        <v>0.25</v>
      </c>
    </row>
    <row r="376" spans="2:20" ht="65.099999999999994" customHeight="1" outlineLevel="1" thickBot="1" x14ac:dyDescent="0.3">
      <c r="B376" s="122" t="s">
        <v>173</v>
      </c>
      <c r="C376" s="123"/>
      <c r="D376" s="123"/>
      <c r="E376" s="123"/>
      <c r="F376" s="123"/>
      <c r="G376" s="123"/>
      <c r="H376" s="123"/>
      <c r="I376" s="123"/>
      <c r="J376" s="123"/>
      <c r="K376" s="124"/>
      <c r="S376" s="81" t="s">
        <v>58</v>
      </c>
      <c r="T376" s="81">
        <v>0.05</v>
      </c>
    </row>
    <row r="377" spans="2:20" ht="15.75" outlineLevel="1" thickBot="1" x14ac:dyDescent="0.3">
      <c r="B377" s="94" t="s">
        <v>218</v>
      </c>
      <c r="C377" s="95"/>
      <c r="D377" s="95"/>
      <c r="E377" s="95"/>
      <c r="F377" s="95"/>
      <c r="G377" s="95"/>
      <c r="H377" s="95"/>
      <c r="I377" s="95"/>
      <c r="J377" s="95"/>
      <c r="K377" s="96"/>
      <c r="S377" s="97">
        <f>IF(B374="",0,VLOOKUP(B374,S372:T376,2,FALSE))</f>
        <v>0.05</v>
      </c>
      <c r="T377" s="97">
        <f>IF(B378="",0,VLOOKUP(B378,S372:T376,2,FALSE))</f>
        <v>0.05</v>
      </c>
    </row>
    <row r="378" spans="2:20" ht="15" customHeight="1" outlineLevel="1" thickBot="1" x14ac:dyDescent="0.3">
      <c r="B378" s="119" t="s">
        <v>177</v>
      </c>
      <c r="C378" s="120"/>
      <c r="D378" s="120"/>
      <c r="E378" s="120"/>
      <c r="F378" s="120"/>
      <c r="G378" s="120"/>
      <c r="H378" s="120"/>
      <c r="I378" s="120"/>
      <c r="J378" s="120"/>
      <c r="K378" s="121"/>
    </row>
    <row r="379" spans="2:20" ht="15.75" customHeight="1" outlineLevel="1" thickBot="1" x14ac:dyDescent="0.3">
      <c r="B379" s="116" t="s">
        <v>85</v>
      </c>
      <c r="C379" s="117"/>
      <c r="D379" s="117"/>
      <c r="E379" s="117"/>
      <c r="F379" s="117"/>
      <c r="G379" s="117"/>
      <c r="H379" s="117"/>
      <c r="I379" s="117"/>
      <c r="J379" s="117"/>
      <c r="K379" s="118"/>
    </row>
    <row r="380" spans="2:20" ht="65.099999999999994" customHeight="1" outlineLevel="1" thickBot="1" x14ac:dyDescent="0.3">
      <c r="B380" s="150" t="s">
        <v>46</v>
      </c>
      <c r="C380" s="151"/>
      <c r="D380" s="151"/>
      <c r="E380" s="151"/>
      <c r="F380" s="151"/>
      <c r="G380" s="151"/>
      <c r="H380" s="151"/>
      <c r="I380" s="151"/>
      <c r="J380" s="151"/>
      <c r="K380" s="152"/>
    </row>
    <row r="381" spans="2:20" ht="15.75" outlineLevel="1" thickBot="1" x14ac:dyDescent="0.3">
      <c r="B381" s="88" t="s">
        <v>220</v>
      </c>
      <c r="C381" s="88"/>
      <c r="D381" s="89"/>
      <c r="E381" s="89"/>
      <c r="F381" s="89"/>
      <c r="G381" s="89"/>
      <c r="H381" s="89"/>
      <c r="I381" s="89"/>
      <c r="J381" s="89"/>
      <c r="K381" s="90"/>
    </row>
    <row r="382" spans="2:20" ht="15" customHeight="1" outlineLevel="1" thickBot="1" x14ac:dyDescent="0.3">
      <c r="B382" s="145" t="s">
        <v>19</v>
      </c>
      <c r="C382" s="146"/>
      <c r="D382" s="145" t="s">
        <v>2</v>
      </c>
      <c r="E382" s="146"/>
      <c r="F382" s="145" t="s">
        <v>3</v>
      </c>
      <c r="G382" s="146"/>
      <c r="H382" s="145" t="s">
        <v>4</v>
      </c>
      <c r="I382" s="146"/>
      <c r="J382" s="145" t="s">
        <v>5</v>
      </c>
      <c r="K382" s="146"/>
    </row>
    <row r="383" spans="2:20" ht="65.099999999999994" customHeight="1" outlineLevel="1" thickBot="1" x14ac:dyDescent="0.3">
      <c r="B383" s="153" t="s">
        <v>51</v>
      </c>
      <c r="C383" s="154"/>
      <c r="D383" s="153" t="s">
        <v>51</v>
      </c>
      <c r="E383" s="154"/>
      <c r="F383" s="153" t="s">
        <v>51</v>
      </c>
      <c r="G383" s="154"/>
      <c r="H383" s="153" t="s">
        <v>51</v>
      </c>
      <c r="I383" s="154"/>
      <c r="J383" s="153" t="s">
        <v>51</v>
      </c>
      <c r="K383" s="154"/>
    </row>
    <row r="384" spans="2:20" ht="15.75" outlineLevel="1" thickBot="1" x14ac:dyDescent="0.3">
      <c r="B384" s="145" t="s">
        <v>6</v>
      </c>
      <c r="C384" s="146"/>
      <c r="D384" s="145" t="s">
        <v>7</v>
      </c>
      <c r="E384" s="146"/>
      <c r="F384" s="145" t="s">
        <v>8</v>
      </c>
      <c r="G384" s="146"/>
      <c r="H384" s="145" t="s">
        <v>9</v>
      </c>
      <c r="I384" s="146"/>
      <c r="J384" s="145" t="s">
        <v>10</v>
      </c>
      <c r="K384" s="146"/>
    </row>
    <row r="385" spans="2:11" ht="65.099999999999994" customHeight="1" outlineLevel="1" thickBot="1" x14ac:dyDescent="0.3">
      <c r="B385" s="153" t="s">
        <v>51</v>
      </c>
      <c r="C385" s="154"/>
      <c r="D385" s="153" t="s">
        <v>51</v>
      </c>
      <c r="E385" s="154"/>
      <c r="F385" s="153" t="s">
        <v>51</v>
      </c>
      <c r="G385" s="154"/>
      <c r="H385" s="153" t="s">
        <v>51</v>
      </c>
      <c r="I385" s="154"/>
      <c r="J385" s="153" t="s">
        <v>51</v>
      </c>
      <c r="K385" s="154"/>
    </row>
    <row r="386" spans="2:11" ht="15.75" outlineLevel="1" thickBot="1" x14ac:dyDescent="0.3">
      <c r="B386" s="145" t="s">
        <v>26</v>
      </c>
      <c r="C386" s="146"/>
      <c r="D386" s="145" t="s">
        <v>27</v>
      </c>
      <c r="E386" s="146"/>
      <c r="F386" s="145" t="s">
        <v>28</v>
      </c>
      <c r="G386" s="146"/>
      <c r="H386" s="145" t="s">
        <v>29</v>
      </c>
      <c r="I386" s="146"/>
      <c r="J386" s="145" t="s">
        <v>30</v>
      </c>
      <c r="K386" s="146"/>
    </row>
    <row r="387" spans="2:11" ht="65.099999999999994" customHeight="1" outlineLevel="1" thickBot="1" x14ac:dyDescent="0.3">
      <c r="B387" s="153" t="s">
        <v>51</v>
      </c>
      <c r="C387" s="154"/>
      <c r="D387" s="153" t="s">
        <v>51</v>
      </c>
      <c r="E387" s="154"/>
      <c r="F387" s="153" t="s">
        <v>51</v>
      </c>
      <c r="G387" s="154"/>
      <c r="H387" s="153" t="s">
        <v>51</v>
      </c>
      <c r="I387" s="154"/>
      <c r="J387" s="153" t="s">
        <v>51</v>
      </c>
      <c r="K387" s="154"/>
    </row>
    <row r="388" spans="2:11" ht="15.75" outlineLevel="1" thickBot="1" x14ac:dyDescent="0.3">
      <c r="B388" s="88" t="s">
        <v>31</v>
      </c>
      <c r="C388" s="88"/>
      <c r="D388" s="89"/>
      <c r="E388" s="89"/>
      <c r="F388" s="89"/>
      <c r="G388" s="89"/>
      <c r="H388" s="89"/>
      <c r="I388" s="89"/>
      <c r="J388" s="89"/>
      <c r="K388" s="90"/>
    </row>
    <row r="389" spans="2:11" ht="15.75" outlineLevel="1" thickBot="1" x14ac:dyDescent="0.3">
      <c r="B389" s="145" t="s">
        <v>19</v>
      </c>
      <c r="C389" s="146"/>
      <c r="D389" s="145" t="s">
        <v>2</v>
      </c>
      <c r="E389" s="146"/>
      <c r="F389" s="145" t="s">
        <v>3</v>
      </c>
      <c r="G389" s="146"/>
      <c r="H389" s="145" t="s">
        <v>4</v>
      </c>
      <c r="I389" s="146"/>
      <c r="J389" s="145" t="s">
        <v>5</v>
      </c>
      <c r="K389" s="146"/>
    </row>
    <row r="390" spans="2:11" ht="15.75" outlineLevel="1" thickBot="1" x14ac:dyDescent="0.3">
      <c r="B390" s="143">
        <v>0</v>
      </c>
      <c r="C390" s="144"/>
      <c r="D390" s="143">
        <v>0</v>
      </c>
      <c r="E390" s="144"/>
      <c r="F390" s="143">
        <v>0</v>
      </c>
      <c r="G390" s="144"/>
      <c r="H390" s="143">
        <v>0</v>
      </c>
      <c r="I390" s="144"/>
      <c r="J390" s="143">
        <v>0</v>
      </c>
      <c r="K390" s="144"/>
    </row>
    <row r="391" spans="2:11" ht="15.75" outlineLevel="1" thickBot="1" x14ac:dyDescent="0.3">
      <c r="B391" s="145" t="s">
        <v>6</v>
      </c>
      <c r="C391" s="146"/>
      <c r="D391" s="145" t="s">
        <v>7</v>
      </c>
      <c r="E391" s="146"/>
      <c r="F391" s="145" t="s">
        <v>8</v>
      </c>
      <c r="G391" s="146"/>
      <c r="H391" s="145" t="s">
        <v>9</v>
      </c>
      <c r="I391" s="146"/>
      <c r="J391" s="145" t="s">
        <v>10</v>
      </c>
      <c r="K391" s="146"/>
    </row>
    <row r="392" spans="2:11" ht="15.75" outlineLevel="1" thickBot="1" x14ac:dyDescent="0.3">
      <c r="B392" s="143">
        <v>0</v>
      </c>
      <c r="C392" s="144"/>
      <c r="D392" s="143">
        <v>0</v>
      </c>
      <c r="E392" s="144"/>
      <c r="F392" s="143">
        <v>0</v>
      </c>
      <c r="G392" s="144"/>
      <c r="H392" s="143">
        <v>0</v>
      </c>
      <c r="I392" s="144"/>
      <c r="J392" s="143">
        <v>0</v>
      </c>
      <c r="K392" s="144"/>
    </row>
    <row r="393" spans="2:11" ht="15.75" outlineLevel="1" thickBot="1" x14ac:dyDescent="0.3">
      <c r="B393" s="145" t="s">
        <v>26</v>
      </c>
      <c r="C393" s="146"/>
      <c r="D393" s="145" t="s">
        <v>27</v>
      </c>
      <c r="E393" s="146"/>
      <c r="F393" s="145" t="s">
        <v>28</v>
      </c>
      <c r="G393" s="146"/>
      <c r="H393" s="145" t="s">
        <v>29</v>
      </c>
      <c r="I393" s="146"/>
      <c r="J393" s="145" t="s">
        <v>30</v>
      </c>
      <c r="K393" s="146"/>
    </row>
    <row r="394" spans="2:11" ht="15.75" outlineLevel="1" thickBot="1" x14ac:dyDescent="0.3">
      <c r="B394" s="143">
        <v>0</v>
      </c>
      <c r="C394" s="144"/>
      <c r="D394" s="143">
        <v>0</v>
      </c>
      <c r="E394" s="144"/>
      <c r="F394" s="143">
        <v>0</v>
      </c>
      <c r="G394" s="144"/>
      <c r="H394" s="143">
        <v>0</v>
      </c>
      <c r="I394" s="144"/>
      <c r="J394" s="143">
        <v>0</v>
      </c>
      <c r="K394" s="144"/>
    </row>
    <row r="395" spans="2:11" ht="15.75" outlineLevel="1" thickBot="1" x14ac:dyDescent="0.3">
      <c r="B395" s="148" t="s">
        <v>32</v>
      </c>
      <c r="C395" s="149"/>
      <c r="D395" s="148" t="s">
        <v>33</v>
      </c>
      <c r="E395" s="149"/>
      <c r="F395" s="148" t="s">
        <v>34</v>
      </c>
      <c r="G395" s="149"/>
    </row>
    <row r="396" spans="2:11" ht="15.75" outlineLevel="1" thickBot="1" x14ac:dyDescent="0.3">
      <c r="B396" s="155">
        <f>SUM(B390:K390,B392:K392,B394:K394)</f>
        <v>0</v>
      </c>
      <c r="C396" s="156"/>
      <c r="D396" s="157">
        <f>NPV(0.05,B390:K390,B392:K392,B394:K394)</f>
        <v>0</v>
      </c>
      <c r="E396" s="158"/>
      <c r="F396" s="155">
        <f>D396*S377*T377</f>
        <v>0</v>
      </c>
      <c r="G396" s="156"/>
    </row>
    <row r="397" spans="2:11" ht="15.75" outlineLevel="1" thickBot="1" x14ac:dyDescent="0.3">
      <c r="B397" s="98"/>
      <c r="C397" s="98"/>
      <c r="D397" s="100"/>
      <c r="E397" s="100"/>
      <c r="F397" s="98"/>
      <c r="G397" s="98"/>
      <c r="H397" s="102"/>
      <c r="I397" s="102"/>
      <c r="J397" s="102"/>
      <c r="K397" s="102"/>
    </row>
    <row r="398" spans="2:11" ht="15.75" outlineLevel="1" thickBot="1" x14ac:dyDescent="0.3">
      <c r="B398" s="82" t="s">
        <v>43</v>
      </c>
      <c r="C398" s="83"/>
      <c r="D398" s="83"/>
      <c r="E398" s="83"/>
      <c r="F398" s="83"/>
      <c r="G398" s="83"/>
      <c r="H398" s="83"/>
      <c r="I398" s="83"/>
      <c r="J398" s="83"/>
      <c r="K398" s="84"/>
    </row>
    <row r="399" spans="2:11" ht="15.75" outlineLevel="1" thickBot="1" x14ac:dyDescent="0.3">
      <c r="B399" s="101" t="s">
        <v>209</v>
      </c>
      <c r="C399" s="92"/>
      <c r="D399" s="92"/>
      <c r="E399" s="92"/>
      <c r="F399" s="92"/>
      <c r="G399" s="92"/>
      <c r="H399" s="92"/>
      <c r="I399" s="92"/>
      <c r="J399" s="92"/>
      <c r="K399" s="93"/>
    </row>
    <row r="400" spans="2:11" ht="15.75" outlineLevel="1" thickBot="1" x14ac:dyDescent="0.3">
      <c r="B400" s="150" t="s">
        <v>46</v>
      </c>
      <c r="C400" s="151"/>
      <c r="D400" s="151"/>
      <c r="E400" s="151"/>
      <c r="F400" s="151"/>
      <c r="G400" s="151"/>
      <c r="H400" s="151"/>
      <c r="I400" s="151"/>
      <c r="J400" s="151"/>
      <c r="K400" s="152"/>
    </row>
    <row r="401" spans="2:20" s="102" customFormat="1" ht="30" customHeight="1" outlineLevel="1" thickBot="1" x14ac:dyDescent="0.3">
      <c r="B401" s="159" t="s">
        <v>219</v>
      </c>
      <c r="C401" s="160"/>
      <c r="D401" s="160"/>
      <c r="E401" s="160"/>
      <c r="F401" s="160"/>
      <c r="G401" s="160"/>
      <c r="H401" s="160"/>
      <c r="I401" s="160"/>
      <c r="J401" s="160"/>
      <c r="K401" s="161"/>
    </row>
    <row r="402" spans="2:20" ht="66" customHeight="1" outlineLevel="1" thickBot="1" x14ac:dyDescent="0.3">
      <c r="B402" s="150" t="s">
        <v>46</v>
      </c>
      <c r="C402" s="151"/>
      <c r="D402" s="151"/>
      <c r="E402" s="151"/>
      <c r="F402" s="151"/>
      <c r="G402" s="151"/>
      <c r="H402" s="151"/>
      <c r="I402" s="151"/>
      <c r="J402" s="151"/>
      <c r="K402" s="152"/>
      <c r="S402" s="81" t="s">
        <v>52</v>
      </c>
      <c r="T402" s="81" t="s">
        <v>53</v>
      </c>
    </row>
    <row r="403" spans="2:20" ht="15.75" outlineLevel="1" thickBot="1" x14ac:dyDescent="0.3">
      <c r="B403" s="94" t="s">
        <v>217</v>
      </c>
      <c r="C403" s="95"/>
      <c r="D403" s="95"/>
      <c r="E403" s="95"/>
      <c r="F403" s="95"/>
      <c r="G403" s="95"/>
      <c r="H403" s="95"/>
      <c r="I403" s="95"/>
      <c r="J403" s="95"/>
      <c r="K403" s="96"/>
      <c r="S403" s="81" t="s">
        <v>54</v>
      </c>
      <c r="T403" s="81">
        <v>0.95</v>
      </c>
    </row>
    <row r="404" spans="2:20" ht="15.75" outlineLevel="1" thickBot="1" x14ac:dyDescent="0.3">
      <c r="B404" s="119" t="s">
        <v>177</v>
      </c>
      <c r="C404" s="120"/>
      <c r="D404" s="120"/>
      <c r="E404" s="120"/>
      <c r="F404" s="120"/>
      <c r="G404" s="120"/>
      <c r="H404" s="120"/>
      <c r="I404" s="120"/>
      <c r="J404" s="120"/>
      <c r="K404" s="121"/>
      <c r="S404" s="81" t="s">
        <v>55</v>
      </c>
      <c r="T404" s="81">
        <v>0.75</v>
      </c>
    </row>
    <row r="405" spans="2:20" ht="30" customHeight="1" outlineLevel="1" thickBot="1" x14ac:dyDescent="0.3">
      <c r="B405" s="116" t="s">
        <v>84</v>
      </c>
      <c r="C405" s="117"/>
      <c r="D405" s="117"/>
      <c r="E405" s="117"/>
      <c r="F405" s="117"/>
      <c r="G405" s="117"/>
      <c r="H405" s="117"/>
      <c r="I405" s="117"/>
      <c r="J405" s="117"/>
      <c r="K405" s="118"/>
      <c r="S405" s="81" t="s">
        <v>56</v>
      </c>
      <c r="T405" s="81">
        <v>0.5</v>
      </c>
    </row>
    <row r="406" spans="2:20" ht="72" customHeight="1" outlineLevel="1" thickBot="1" x14ac:dyDescent="0.3">
      <c r="B406" s="122" t="s">
        <v>173</v>
      </c>
      <c r="C406" s="123"/>
      <c r="D406" s="123"/>
      <c r="E406" s="123"/>
      <c r="F406" s="123"/>
      <c r="G406" s="123"/>
      <c r="H406" s="123"/>
      <c r="I406" s="123"/>
      <c r="J406" s="123"/>
      <c r="K406" s="124"/>
      <c r="S406" s="81" t="s">
        <v>57</v>
      </c>
      <c r="T406" s="81">
        <v>0.25</v>
      </c>
    </row>
    <row r="407" spans="2:20" ht="15.75" outlineLevel="1" thickBot="1" x14ac:dyDescent="0.3">
      <c r="B407" s="94" t="s">
        <v>218</v>
      </c>
      <c r="C407" s="95"/>
      <c r="D407" s="95"/>
      <c r="E407" s="95"/>
      <c r="F407" s="95"/>
      <c r="G407" s="95"/>
      <c r="H407" s="95"/>
      <c r="I407" s="95"/>
      <c r="J407" s="95"/>
      <c r="K407" s="96"/>
      <c r="S407" s="81" t="s">
        <v>58</v>
      </c>
      <c r="T407" s="81">
        <v>0.05</v>
      </c>
    </row>
    <row r="408" spans="2:20" ht="15.75" outlineLevel="1" thickBot="1" x14ac:dyDescent="0.3">
      <c r="B408" s="119" t="s">
        <v>177</v>
      </c>
      <c r="C408" s="120"/>
      <c r="D408" s="120"/>
      <c r="E408" s="120"/>
      <c r="F408" s="120"/>
      <c r="G408" s="120"/>
      <c r="H408" s="120"/>
      <c r="I408" s="120"/>
      <c r="J408" s="120"/>
      <c r="K408" s="121"/>
      <c r="S408" s="97">
        <f>IF(B404="",0,VLOOKUP(B404,S403:T407,2,FALSE))</f>
        <v>0.05</v>
      </c>
      <c r="T408" s="97">
        <f>IF(B408="",0,VLOOKUP(B408,S403:T407,2,FALSE))</f>
        <v>0.05</v>
      </c>
    </row>
    <row r="409" spans="2:20" ht="15" customHeight="1" outlineLevel="1" thickBot="1" x14ac:dyDescent="0.3">
      <c r="B409" s="116" t="s">
        <v>85</v>
      </c>
      <c r="C409" s="117"/>
      <c r="D409" s="117"/>
      <c r="E409" s="117"/>
      <c r="F409" s="117"/>
      <c r="G409" s="117"/>
      <c r="H409" s="117"/>
      <c r="I409" s="117"/>
      <c r="J409" s="117"/>
      <c r="K409" s="118"/>
    </row>
    <row r="410" spans="2:20" ht="65.099999999999994" customHeight="1" outlineLevel="1" thickBot="1" x14ac:dyDescent="0.3">
      <c r="B410" s="150" t="s">
        <v>46</v>
      </c>
      <c r="C410" s="151"/>
      <c r="D410" s="151"/>
      <c r="E410" s="151"/>
      <c r="F410" s="151"/>
      <c r="G410" s="151"/>
      <c r="H410" s="151"/>
      <c r="I410" s="151"/>
      <c r="J410" s="151"/>
      <c r="K410" s="152"/>
    </row>
    <row r="411" spans="2:20" ht="15.75" outlineLevel="1" thickBot="1" x14ac:dyDescent="0.3">
      <c r="B411" s="88" t="s">
        <v>220</v>
      </c>
      <c r="C411" s="88"/>
      <c r="D411" s="89"/>
      <c r="E411" s="89"/>
      <c r="F411" s="89"/>
      <c r="G411" s="89"/>
      <c r="H411" s="89"/>
      <c r="I411" s="89"/>
      <c r="J411" s="89"/>
      <c r="K411" s="90"/>
    </row>
    <row r="412" spans="2:20" ht="15.75" outlineLevel="1" thickBot="1" x14ac:dyDescent="0.3">
      <c r="B412" s="145" t="s">
        <v>19</v>
      </c>
      <c r="C412" s="146"/>
      <c r="D412" s="145" t="s">
        <v>2</v>
      </c>
      <c r="E412" s="146"/>
      <c r="F412" s="145" t="s">
        <v>3</v>
      </c>
      <c r="G412" s="146"/>
      <c r="H412" s="145" t="s">
        <v>4</v>
      </c>
      <c r="I412" s="146"/>
      <c r="J412" s="145" t="s">
        <v>5</v>
      </c>
      <c r="K412" s="146"/>
    </row>
    <row r="413" spans="2:20" ht="65.099999999999994" customHeight="1" outlineLevel="1" thickBot="1" x14ac:dyDescent="0.3">
      <c r="B413" s="153" t="s">
        <v>51</v>
      </c>
      <c r="C413" s="154"/>
      <c r="D413" s="153" t="s">
        <v>51</v>
      </c>
      <c r="E413" s="154"/>
      <c r="F413" s="153" t="s">
        <v>51</v>
      </c>
      <c r="G413" s="154"/>
      <c r="H413" s="153" t="s">
        <v>51</v>
      </c>
      <c r="I413" s="154"/>
      <c r="J413" s="153" t="s">
        <v>51</v>
      </c>
      <c r="K413" s="154"/>
    </row>
    <row r="414" spans="2:20" ht="15.75" outlineLevel="1" thickBot="1" x14ac:dyDescent="0.3">
      <c r="B414" s="145" t="s">
        <v>6</v>
      </c>
      <c r="C414" s="146"/>
      <c r="D414" s="145" t="s">
        <v>7</v>
      </c>
      <c r="E414" s="146"/>
      <c r="F414" s="145" t="s">
        <v>8</v>
      </c>
      <c r="G414" s="146"/>
      <c r="H414" s="145" t="s">
        <v>9</v>
      </c>
      <c r="I414" s="146"/>
      <c r="J414" s="145" t="s">
        <v>10</v>
      </c>
      <c r="K414" s="146"/>
    </row>
    <row r="415" spans="2:20" ht="65.099999999999994" customHeight="1" outlineLevel="1" thickBot="1" x14ac:dyDescent="0.3">
      <c r="B415" s="153" t="s">
        <v>51</v>
      </c>
      <c r="C415" s="154"/>
      <c r="D415" s="153" t="s">
        <v>51</v>
      </c>
      <c r="E415" s="154"/>
      <c r="F415" s="153" t="s">
        <v>51</v>
      </c>
      <c r="G415" s="154"/>
      <c r="H415" s="153" t="s">
        <v>51</v>
      </c>
      <c r="I415" s="154"/>
      <c r="J415" s="153" t="s">
        <v>51</v>
      </c>
      <c r="K415" s="154"/>
    </row>
    <row r="416" spans="2:20" ht="15.75" outlineLevel="1" thickBot="1" x14ac:dyDescent="0.3">
      <c r="B416" s="145" t="s">
        <v>26</v>
      </c>
      <c r="C416" s="146"/>
      <c r="D416" s="145" t="s">
        <v>27</v>
      </c>
      <c r="E416" s="146"/>
      <c r="F416" s="145" t="s">
        <v>28</v>
      </c>
      <c r="G416" s="146"/>
      <c r="H416" s="145" t="s">
        <v>29</v>
      </c>
      <c r="I416" s="146"/>
      <c r="J416" s="145" t="s">
        <v>30</v>
      </c>
      <c r="K416" s="146"/>
    </row>
    <row r="417" spans="2:11" ht="65.099999999999994" customHeight="1" outlineLevel="1" thickBot="1" x14ac:dyDescent="0.3">
      <c r="B417" s="153" t="s">
        <v>51</v>
      </c>
      <c r="C417" s="154"/>
      <c r="D417" s="153" t="s">
        <v>51</v>
      </c>
      <c r="E417" s="154"/>
      <c r="F417" s="153" t="s">
        <v>51</v>
      </c>
      <c r="G417" s="154"/>
      <c r="H417" s="153" t="s">
        <v>51</v>
      </c>
      <c r="I417" s="154"/>
      <c r="J417" s="153" t="s">
        <v>51</v>
      </c>
      <c r="K417" s="154"/>
    </row>
    <row r="418" spans="2:11" ht="15.75" outlineLevel="1" thickBot="1" x14ac:dyDescent="0.3">
      <c r="B418" s="88" t="s">
        <v>211</v>
      </c>
      <c r="C418" s="88"/>
      <c r="D418" s="89"/>
      <c r="E418" s="89"/>
      <c r="F418" s="89"/>
      <c r="G418" s="89"/>
      <c r="H418" s="89"/>
      <c r="I418" s="89"/>
      <c r="J418" s="89"/>
      <c r="K418" s="90"/>
    </row>
    <row r="419" spans="2:11" ht="15.75" outlineLevel="1" thickBot="1" x14ac:dyDescent="0.3">
      <c r="B419" s="145" t="s">
        <v>19</v>
      </c>
      <c r="C419" s="146"/>
      <c r="D419" s="145" t="s">
        <v>2</v>
      </c>
      <c r="E419" s="146"/>
      <c r="F419" s="145" t="s">
        <v>3</v>
      </c>
      <c r="G419" s="146"/>
      <c r="H419" s="145" t="s">
        <v>4</v>
      </c>
      <c r="I419" s="146"/>
      <c r="J419" s="145" t="s">
        <v>5</v>
      </c>
      <c r="K419" s="146"/>
    </row>
    <row r="420" spans="2:11" ht="15.75" outlineLevel="1" thickBot="1" x14ac:dyDescent="0.3">
      <c r="B420" s="143">
        <v>0</v>
      </c>
      <c r="C420" s="144"/>
      <c r="D420" s="143">
        <v>0</v>
      </c>
      <c r="E420" s="144"/>
      <c r="F420" s="143">
        <v>0</v>
      </c>
      <c r="G420" s="144"/>
      <c r="H420" s="143">
        <v>0</v>
      </c>
      <c r="I420" s="144"/>
      <c r="J420" s="143">
        <v>0</v>
      </c>
      <c r="K420" s="144"/>
    </row>
    <row r="421" spans="2:11" ht="15.75" outlineLevel="1" thickBot="1" x14ac:dyDescent="0.3">
      <c r="B421" s="145" t="s">
        <v>6</v>
      </c>
      <c r="C421" s="146"/>
      <c r="D421" s="145" t="s">
        <v>7</v>
      </c>
      <c r="E421" s="146"/>
      <c r="F421" s="145" t="s">
        <v>8</v>
      </c>
      <c r="G421" s="146"/>
      <c r="H421" s="145" t="s">
        <v>9</v>
      </c>
      <c r="I421" s="146"/>
      <c r="J421" s="145" t="s">
        <v>10</v>
      </c>
      <c r="K421" s="146"/>
    </row>
    <row r="422" spans="2:11" ht="15.75" outlineLevel="1" thickBot="1" x14ac:dyDescent="0.3">
      <c r="B422" s="143">
        <v>0</v>
      </c>
      <c r="C422" s="144"/>
      <c r="D422" s="143">
        <v>0</v>
      </c>
      <c r="E422" s="144"/>
      <c r="F422" s="143">
        <v>0</v>
      </c>
      <c r="G422" s="144"/>
      <c r="H422" s="143">
        <v>0</v>
      </c>
      <c r="I422" s="144"/>
      <c r="J422" s="143">
        <v>0</v>
      </c>
      <c r="K422" s="144"/>
    </row>
    <row r="423" spans="2:11" ht="15.75" outlineLevel="1" thickBot="1" x14ac:dyDescent="0.3">
      <c r="B423" s="145" t="s">
        <v>26</v>
      </c>
      <c r="C423" s="146"/>
      <c r="D423" s="145" t="s">
        <v>27</v>
      </c>
      <c r="E423" s="146"/>
      <c r="F423" s="145" t="s">
        <v>28</v>
      </c>
      <c r="G423" s="146"/>
      <c r="H423" s="145" t="s">
        <v>29</v>
      </c>
      <c r="I423" s="146"/>
      <c r="J423" s="145" t="s">
        <v>30</v>
      </c>
      <c r="K423" s="146"/>
    </row>
    <row r="424" spans="2:11" ht="15.75" outlineLevel="1" thickBot="1" x14ac:dyDescent="0.3">
      <c r="B424" s="143">
        <v>0</v>
      </c>
      <c r="C424" s="144"/>
      <c r="D424" s="143">
        <v>0</v>
      </c>
      <c r="E424" s="144"/>
      <c r="F424" s="143">
        <v>0</v>
      </c>
      <c r="G424" s="144"/>
      <c r="H424" s="143">
        <v>0</v>
      </c>
      <c r="I424" s="144"/>
      <c r="J424" s="143">
        <v>0</v>
      </c>
      <c r="K424" s="144"/>
    </row>
    <row r="425" spans="2:11" ht="15.75" outlineLevel="1" thickBot="1" x14ac:dyDescent="0.3">
      <c r="B425" s="148" t="s">
        <v>32</v>
      </c>
      <c r="C425" s="149"/>
      <c r="D425" s="148" t="s">
        <v>33</v>
      </c>
      <c r="E425" s="149"/>
      <c r="F425" s="148" t="s">
        <v>34</v>
      </c>
      <c r="G425" s="149"/>
    </row>
    <row r="426" spans="2:11" ht="15.75" outlineLevel="1" thickBot="1" x14ac:dyDescent="0.3">
      <c r="B426" s="155">
        <f>SUM(B420:K420,B422:K422,B424:K424)</f>
        <v>0</v>
      </c>
      <c r="C426" s="156"/>
      <c r="D426" s="157">
        <f>NPV(0.05,B420:K420,B422:K422,B424:K424)</f>
        <v>0</v>
      </c>
      <c r="E426" s="158"/>
      <c r="F426" s="155">
        <f>D426*S408*T408</f>
        <v>0</v>
      </c>
      <c r="G426" s="156"/>
    </row>
    <row r="427" spans="2:11" ht="15.75" outlineLevel="1" thickBot="1" x14ac:dyDescent="0.3"/>
    <row r="428" spans="2:11" ht="15.75" outlineLevel="1" thickBot="1" x14ac:dyDescent="0.3">
      <c r="B428" s="74" t="s">
        <v>86</v>
      </c>
      <c r="C428" s="71"/>
      <c r="D428" s="71"/>
      <c r="E428" s="71" t="str">
        <f>D2</f>
        <v>[Research Program 1 Name]</v>
      </c>
      <c r="F428" s="71"/>
      <c r="G428" s="71"/>
      <c r="H428" s="71"/>
      <c r="I428" s="71"/>
      <c r="J428" s="71"/>
      <c r="K428" s="72"/>
    </row>
    <row r="429" spans="2:11" ht="45" customHeight="1" outlineLevel="1" thickBot="1" x14ac:dyDescent="0.3">
      <c r="B429" s="116" t="s">
        <v>87</v>
      </c>
      <c r="C429" s="117"/>
      <c r="D429" s="117"/>
      <c r="E429" s="117"/>
      <c r="F429" s="117"/>
      <c r="G429" s="117"/>
      <c r="H429" s="117"/>
      <c r="I429" s="117"/>
      <c r="J429" s="117"/>
      <c r="K429" s="118"/>
    </row>
    <row r="430" spans="2:11" ht="129.94999999999999" customHeight="1" outlineLevel="1" thickBot="1" x14ac:dyDescent="0.3">
      <c r="B430" s="119" t="s">
        <v>88</v>
      </c>
      <c r="C430" s="120"/>
      <c r="D430" s="120"/>
      <c r="E430" s="120"/>
      <c r="F430" s="120"/>
      <c r="G430" s="120"/>
      <c r="H430" s="120"/>
      <c r="I430" s="120"/>
      <c r="J430" s="120"/>
      <c r="K430" s="121"/>
    </row>
    <row r="431" spans="2:11" outlineLevel="1" x14ac:dyDescent="0.25"/>
    <row r="432" spans="2:11" outlineLevel="1" x14ac:dyDescent="0.25"/>
    <row r="433" s="40" customFormat="1" outlineLevel="1" x14ac:dyDescent="0.25"/>
    <row r="434" s="40" customFormat="1" outlineLevel="1" x14ac:dyDescent="0.25"/>
    <row r="435" s="40" customFormat="1" outlineLevel="1" x14ac:dyDescent="0.25"/>
    <row r="436" s="40" customFormat="1" outlineLevel="1" x14ac:dyDescent="0.25"/>
    <row r="438" s="40" customFormat="1" x14ac:dyDescent="0.25"/>
    <row r="439" s="40" customFormat="1" ht="45" customHeight="1" x14ac:dyDescent="0.25"/>
    <row r="440" s="40" customFormat="1" ht="216.6" customHeight="1" x14ac:dyDescent="0.25"/>
  </sheetData>
  <sheetProtection algorithmName="SHA-512" hashValue="b0J6W/SkeCzYXwxTcSKEvI7h46x/EeHaHRVK2jDF6OiD2kHN/vPIPvGGJ92xl7lFs3n0XP7RqwznR7IW7P/Fbw==" saltValue="LvEFFTrKxLRGMivbpb9w0Q==" spinCount="100000" sheet="1" objects="1" scenarios="1" formatRows="0"/>
  <mergeCells count="869">
    <mergeCell ref="B44:K47"/>
    <mergeCell ref="B30:K33"/>
    <mergeCell ref="B37:K40"/>
    <mergeCell ref="D76:E76"/>
    <mergeCell ref="F76:G76"/>
    <mergeCell ref="H76:I76"/>
    <mergeCell ref="J76:K76"/>
    <mergeCell ref="B77:C77"/>
    <mergeCell ref="D77:E77"/>
    <mergeCell ref="F77:G77"/>
    <mergeCell ref="H77:I77"/>
    <mergeCell ref="J77:K77"/>
    <mergeCell ref="B74:C74"/>
    <mergeCell ref="D74:E74"/>
    <mergeCell ref="F74:G74"/>
    <mergeCell ref="H74:I74"/>
    <mergeCell ref="J74:K74"/>
    <mergeCell ref="D61:E61"/>
    <mergeCell ref="B61:C61"/>
    <mergeCell ref="B60:C60"/>
    <mergeCell ref="J60:K60"/>
    <mergeCell ref="H60:I60"/>
    <mergeCell ref="F60:G60"/>
    <mergeCell ref="D60:E60"/>
    <mergeCell ref="B16:K19"/>
    <mergeCell ref="B23:K26"/>
    <mergeCell ref="B274:C274"/>
    <mergeCell ref="D274:E274"/>
    <mergeCell ref="F274:G274"/>
    <mergeCell ref="F273:G273"/>
    <mergeCell ref="D273:E273"/>
    <mergeCell ref="B273:C273"/>
    <mergeCell ref="J62:K62"/>
    <mergeCell ref="H62:I62"/>
    <mergeCell ref="F62:G62"/>
    <mergeCell ref="D62:E62"/>
    <mergeCell ref="B62:C62"/>
    <mergeCell ref="B63:C63"/>
    <mergeCell ref="D63:E63"/>
    <mergeCell ref="F63:G63"/>
    <mergeCell ref="H63:I63"/>
    <mergeCell ref="B58:K58"/>
    <mergeCell ref="B72:K72"/>
    <mergeCell ref="B86:K86"/>
    <mergeCell ref="J63:K63"/>
    <mergeCell ref="J61:K61"/>
    <mergeCell ref="H61:I61"/>
    <mergeCell ref="F61:G61"/>
    <mergeCell ref="B76:C76"/>
    <mergeCell ref="B75:C75"/>
    <mergeCell ref="D75:E75"/>
    <mergeCell ref="F75:G75"/>
    <mergeCell ref="H75:I75"/>
    <mergeCell ref="J75:K75"/>
    <mergeCell ref="B91:C91"/>
    <mergeCell ref="D91:E91"/>
    <mergeCell ref="F91:G91"/>
    <mergeCell ref="H91:I91"/>
    <mergeCell ref="J91:K91"/>
    <mergeCell ref="B89:C89"/>
    <mergeCell ref="D89:E89"/>
    <mergeCell ref="F89:G89"/>
    <mergeCell ref="H89:I89"/>
    <mergeCell ref="J89:K89"/>
    <mergeCell ref="B90:C90"/>
    <mergeCell ref="D90:E90"/>
    <mergeCell ref="F90:G90"/>
    <mergeCell ref="H90:I90"/>
    <mergeCell ref="J90:K90"/>
    <mergeCell ref="B88:C88"/>
    <mergeCell ref="D88:E88"/>
    <mergeCell ref="F88:G88"/>
    <mergeCell ref="H88:I88"/>
    <mergeCell ref="J88:K88"/>
    <mergeCell ref="B104:C104"/>
    <mergeCell ref="D104:E104"/>
    <mergeCell ref="F104:G104"/>
    <mergeCell ref="H104:I104"/>
    <mergeCell ref="J104:K104"/>
    <mergeCell ref="B100:K100"/>
    <mergeCell ref="B102:C102"/>
    <mergeCell ref="D102:E102"/>
    <mergeCell ref="F102:G102"/>
    <mergeCell ref="H102:I102"/>
    <mergeCell ref="J102:K102"/>
    <mergeCell ref="B103:C103"/>
    <mergeCell ref="D103:E103"/>
    <mergeCell ref="F103:G103"/>
    <mergeCell ref="H103:I103"/>
    <mergeCell ref="J103:K103"/>
    <mergeCell ref="B105:C105"/>
    <mergeCell ref="D105:E105"/>
    <mergeCell ref="F105:G105"/>
    <mergeCell ref="H105:I105"/>
    <mergeCell ref="J105:K105"/>
    <mergeCell ref="B114:K114"/>
    <mergeCell ref="B116:C116"/>
    <mergeCell ref="D116:E116"/>
    <mergeCell ref="F116:G116"/>
    <mergeCell ref="H116:I116"/>
    <mergeCell ref="J116:K116"/>
    <mergeCell ref="B127:K127"/>
    <mergeCell ref="B129:K129"/>
    <mergeCell ref="B130:K130"/>
    <mergeCell ref="B131:K131"/>
    <mergeCell ref="B133:K133"/>
    <mergeCell ref="H117:I117"/>
    <mergeCell ref="J117:K117"/>
    <mergeCell ref="B118:C118"/>
    <mergeCell ref="D118:E118"/>
    <mergeCell ref="F118:G118"/>
    <mergeCell ref="H118:I118"/>
    <mergeCell ref="J118:K118"/>
    <mergeCell ref="B119:C119"/>
    <mergeCell ref="D119:E119"/>
    <mergeCell ref="F119:G119"/>
    <mergeCell ref="H119:I119"/>
    <mergeCell ref="J119:K119"/>
    <mergeCell ref="B117:C117"/>
    <mergeCell ref="D117:E117"/>
    <mergeCell ref="F117:G117"/>
    <mergeCell ref="B125:K125"/>
    <mergeCell ref="B139:C139"/>
    <mergeCell ref="D139:E139"/>
    <mergeCell ref="F139:G139"/>
    <mergeCell ref="H139:I139"/>
    <mergeCell ref="J139:K139"/>
    <mergeCell ref="B134:K134"/>
    <mergeCell ref="B137:C137"/>
    <mergeCell ref="D137:E137"/>
    <mergeCell ref="F137:G137"/>
    <mergeCell ref="H137:I137"/>
    <mergeCell ref="J137:K137"/>
    <mergeCell ref="B138:C138"/>
    <mergeCell ref="D138:E138"/>
    <mergeCell ref="F138:G138"/>
    <mergeCell ref="H138:I138"/>
    <mergeCell ref="J138:K138"/>
    <mergeCell ref="B142:C142"/>
    <mergeCell ref="D142:E142"/>
    <mergeCell ref="F142:G142"/>
    <mergeCell ref="H142:I142"/>
    <mergeCell ref="J142:K142"/>
    <mergeCell ref="B144:C144"/>
    <mergeCell ref="D144:E144"/>
    <mergeCell ref="F144:G144"/>
    <mergeCell ref="H144:I144"/>
    <mergeCell ref="J144:K144"/>
    <mergeCell ref="B140:C140"/>
    <mergeCell ref="D140:E140"/>
    <mergeCell ref="F140:G140"/>
    <mergeCell ref="H140:I140"/>
    <mergeCell ref="J140:K140"/>
    <mergeCell ref="B141:C141"/>
    <mergeCell ref="D141:E141"/>
    <mergeCell ref="F141:G141"/>
    <mergeCell ref="H141:I141"/>
    <mergeCell ref="J141:K141"/>
    <mergeCell ref="B147:C147"/>
    <mergeCell ref="D147:E147"/>
    <mergeCell ref="F147:G147"/>
    <mergeCell ref="H147:I147"/>
    <mergeCell ref="J147:K147"/>
    <mergeCell ref="B148:C148"/>
    <mergeCell ref="D148:E148"/>
    <mergeCell ref="F148:G148"/>
    <mergeCell ref="H148:I148"/>
    <mergeCell ref="J148:K148"/>
    <mergeCell ref="B145:C145"/>
    <mergeCell ref="D145:E145"/>
    <mergeCell ref="F145:G145"/>
    <mergeCell ref="H145:I145"/>
    <mergeCell ref="J145:K145"/>
    <mergeCell ref="B146:C146"/>
    <mergeCell ref="D146:E146"/>
    <mergeCell ref="F146:G146"/>
    <mergeCell ref="H146:I146"/>
    <mergeCell ref="J146:K146"/>
    <mergeCell ref="B161:K161"/>
    <mergeCell ref="B163:K163"/>
    <mergeCell ref="B164:K164"/>
    <mergeCell ref="B167:C167"/>
    <mergeCell ref="D167:E167"/>
    <mergeCell ref="F167:G167"/>
    <mergeCell ref="H167:I167"/>
    <mergeCell ref="J167:K167"/>
    <mergeCell ref="B150:C150"/>
    <mergeCell ref="B155:K155"/>
    <mergeCell ref="B157:K157"/>
    <mergeCell ref="B159:K159"/>
    <mergeCell ref="B160:K160"/>
    <mergeCell ref="B149:C149"/>
    <mergeCell ref="D149:E149"/>
    <mergeCell ref="F149:G149"/>
    <mergeCell ref="H149:I149"/>
    <mergeCell ref="J149:K149"/>
    <mergeCell ref="B151:C151"/>
    <mergeCell ref="D151:E151"/>
    <mergeCell ref="F151:G151"/>
    <mergeCell ref="F150:G150"/>
    <mergeCell ref="D150:E150"/>
    <mergeCell ref="B170:C170"/>
    <mergeCell ref="D170:E170"/>
    <mergeCell ref="F170:G170"/>
    <mergeCell ref="H170:I170"/>
    <mergeCell ref="J170:K170"/>
    <mergeCell ref="B171:C171"/>
    <mergeCell ref="D171:E171"/>
    <mergeCell ref="F171:G171"/>
    <mergeCell ref="H171:I171"/>
    <mergeCell ref="J171:K171"/>
    <mergeCell ref="B168:C168"/>
    <mergeCell ref="D168:E168"/>
    <mergeCell ref="F168:G168"/>
    <mergeCell ref="H168:I168"/>
    <mergeCell ref="J168:K168"/>
    <mergeCell ref="B169:C169"/>
    <mergeCell ref="D169:E169"/>
    <mergeCell ref="F169:G169"/>
    <mergeCell ref="H169:I169"/>
    <mergeCell ref="J169:K169"/>
    <mergeCell ref="B175:C175"/>
    <mergeCell ref="D175:E175"/>
    <mergeCell ref="F175:G175"/>
    <mergeCell ref="H175:I175"/>
    <mergeCell ref="J175:K175"/>
    <mergeCell ref="B176:C176"/>
    <mergeCell ref="D176:E176"/>
    <mergeCell ref="F176:G176"/>
    <mergeCell ref="H176:I176"/>
    <mergeCell ref="J176:K176"/>
    <mergeCell ref="B172:C172"/>
    <mergeCell ref="D172:E172"/>
    <mergeCell ref="F172:G172"/>
    <mergeCell ref="H172:I172"/>
    <mergeCell ref="J172:K172"/>
    <mergeCell ref="B174:C174"/>
    <mergeCell ref="D174:E174"/>
    <mergeCell ref="F174:G174"/>
    <mergeCell ref="H174:I174"/>
    <mergeCell ref="J174:K174"/>
    <mergeCell ref="B181:C181"/>
    <mergeCell ref="D181:E181"/>
    <mergeCell ref="F181:G181"/>
    <mergeCell ref="B185:K185"/>
    <mergeCell ref="B187:K187"/>
    <mergeCell ref="B189:K189"/>
    <mergeCell ref="B179:C179"/>
    <mergeCell ref="D179:E179"/>
    <mergeCell ref="F179:G179"/>
    <mergeCell ref="H179:I179"/>
    <mergeCell ref="J179:K179"/>
    <mergeCell ref="B180:C180"/>
    <mergeCell ref="D180:E180"/>
    <mergeCell ref="F180:G180"/>
    <mergeCell ref="B177:C177"/>
    <mergeCell ref="D177:E177"/>
    <mergeCell ref="F177:G177"/>
    <mergeCell ref="H177:I177"/>
    <mergeCell ref="J177:K177"/>
    <mergeCell ref="B178:C178"/>
    <mergeCell ref="D178:E178"/>
    <mergeCell ref="F178:G178"/>
    <mergeCell ref="H178:I178"/>
    <mergeCell ref="J178:K178"/>
    <mergeCell ref="B198:C198"/>
    <mergeCell ref="D198:E198"/>
    <mergeCell ref="F198:G198"/>
    <mergeCell ref="H198:I198"/>
    <mergeCell ref="J198:K198"/>
    <mergeCell ref="B199:C199"/>
    <mergeCell ref="D199:E199"/>
    <mergeCell ref="F199:G199"/>
    <mergeCell ref="H199:I199"/>
    <mergeCell ref="J199:K199"/>
    <mergeCell ref="B190:K190"/>
    <mergeCell ref="B191:K191"/>
    <mergeCell ref="B193:K193"/>
    <mergeCell ref="B194:K194"/>
    <mergeCell ref="B197:C197"/>
    <mergeCell ref="D197:E197"/>
    <mergeCell ref="F197:G197"/>
    <mergeCell ref="H197:I197"/>
    <mergeCell ref="J197:K197"/>
    <mergeCell ref="B202:C202"/>
    <mergeCell ref="D202:E202"/>
    <mergeCell ref="F202:G202"/>
    <mergeCell ref="H202:I202"/>
    <mergeCell ref="J202:K202"/>
    <mergeCell ref="B204:C204"/>
    <mergeCell ref="D204:E204"/>
    <mergeCell ref="F204:G204"/>
    <mergeCell ref="H204:I204"/>
    <mergeCell ref="J204:K204"/>
    <mergeCell ref="B200:C200"/>
    <mergeCell ref="D200:E200"/>
    <mergeCell ref="F200:G200"/>
    <mergeCell ref="H200:I200"/>
    <mergeCell ref="J200:K200"/>
    <mergeCell ref="B201:C201"/>
    <mergeCell ref="D201:E201"/>
    <mergeCell ref="F201:G201"/>
    <mergeCell ref="H201:I201"/>
    <mergeCell ref="J201:K201"/>
    <mergeCell ref="B207:C207"/>
    <mergeCell ref="D207:E207"/>
    <mergeCell ref="F207:G207"/>
    <mergeCell ref="H207:I207"/>
    <mergeCell ref="J207:K207"/>
    <mergeCell ref="B208:C208"/>
    <mergeCell ref="D208:E208"/>
    <mergeCell ref="F208:G208"/>
    <mergeCell ref="H208:I208"/>
    <mergeCell ref="J208:K208"/>
    <mergeCell ref="B205:C205"/>
    <mergeCell ref="D205:E205"/>
    <mergeCell ref="F205:G205"/>
    <mergeCell ref="H205:I205"/>
    <mergeCell ref="J205:K205"/>
    <mergeCell ref="B206:C206"/>
    <mergeCell ref="D206:E206"/>
    <mergeCell ref="F206:G206"/>
    <mergeCell ref="H206:I206"/>
    <mergeCell ref="J206:K206"/>
    <mergeCell ref="B220:K220"/>
    <mergeCell ref="B221:K221"/>
    <mergeCell ref="B223:K223"/>
    <mergeCell ref="B224:K224"/>
    <mergeCell ref="B227:C227"/>
    <mergeCell ref="D227:E227"/>
    <mergeCell ref="F227:G227"/>
    <mergeCell ref="H227:I227"/>
    <mergeCell ref="J227:K227"/>
    <mergeCell ref="B211:C211"/>
    <mergeCell ref="D211:E211"/>
    <mergeCell ref="F211:G211"/>
    <mergeCell ref="B215:K215"/>
    <mergeCell ref="B217:K217"/>
    <mergeCell ref="B219:K219"/>
    <mergeCell ref="B209:C209"/>
    <mergeCell ref="D209:E209"/>
    <mergeCell ref="F209:G209"/>
    <mergeCell ref="H209:I209"/>
    <mergeCell ref="J209:K209"/>
    <mergeCell ref="B210:C210"/>
    <mergeCell ref="D210:E210"/>
    <mergeCell ref="F210:G210"/>
    <mergeCell ref="B230:C230"/>
    <mergeCell ref="D230:E230"/>
    <mergeCell ref="F230:G230"/>
    <mergeCell ref="H230:I230"/>
    <mergeCell ref="J230:K230"/>
    <mergeCell ref="B231:C231"/>
    <mergeCell ref="D231:E231"/>
    <mergeCell ref="F231:G231"/>
    <mergeCell ref="H231:I231"/>
    <mergeCell ref="J231:K231"/>
    <mergeCell ref="B228:C228"/>
    <mergeCell ref="D228:E228"/>
    <mergeCell ref="F228:G228"/>
    <mergeCell ref="H228:I228"/>
    <mergeCell ref="J228:K228"/>
    <mergeCell ref="B229:C229"/>
    <mergeCell ref="D229:E229"/>
    <mergeCell ref="F229:G229"/>
    <mergeCell ref="H229:I229"/>
    <mergeCell ref="J229:K229"/>
    <mergeCell ref="B235:C235"/>
    <mergeCell ref="D235:E235"/>
    <mergeCell ref="F235:G235"/>
    <mergeCell ref="H235:I235"/>
    <mergeCell ref="J235:K235"/>
    <mergeCell ref="B236:C236"/>
    <mergeCell ref="D236:E236"/>
    <mergeCell ref="F236:G236"/>
    <mergeCell ref="H236:I236"/>
    <mergeCell ref="J236:K236"/>
    <mergeCell ref="B232:C232"/>
    <mergeCell ref="D232:E232"/>
    <mergeCell ref="F232:G232"/>
    <mergeCell ref="H232:I232"/>
    <mergeCell ref="J232:K232"/>
    <mergeCell ref="B234:C234"/>
    <mergeCell ref="D234:E234"/>
    <mergeCell ref="F234:G234"/>
    <mergeCell ref="H234:I234"/>
    <mergeCell ref="J234:K234"/>
    <mergeCell ref="B241:C241"/>
    <mergeCell ref="D241:E241"/>
    <mergeCell ref="F241:G241"/>
    <mergeCell ref="B245:K245"/>
    <mergeCell ref="B247:K247"/>
    <mergeCell ref="B249:K249"/>
    <mergeCell ref="B239:C239"/>
    <mergeCell ref="D239:E239"/>
    <mergeCell ref="F239:G239"/>
    <mergeCell ref="H239:I239"/>
    <mergeCell ref="J239:K239"/>
    <mergeCell ref="B240:C240"/>
    <mergeCell ref="D240:E240"/>
    <mergeCell ref="F240:G240"/>
    <mergeCell ref="B237:C237"/>
    <mergeCell ref="D237:E237"/>
    <mergeCell ref="F237:G237"/>
    <mergeCell ref="H237:I237"/>
    <mergeCell ref="J237:K237"/>
    <mergeCell ref="B238:C238"/>
    <mergeCell ref="D238:E238"/>
    <mergeCell ref="F238:G238"/>
    <mergeCell ref="H238:I238"/>
    <mergeCell ref="J238:K238"/>
    <mergeCell ref="B258:C258"/>
    <mergeCell ref="D258:E258"/>
    <mergeCell ref="F258:G258"/>
    <mergeCell ref="H258:I258"/>
    <mergeCell ref="J258:K258"/>
    <mergeCell ref="B259:C259"/>
    <mergeCell ref="D259:E259"/>
    <mergeCell ref="F259:G259"/>
    <mergeCell ref="H259:I259"/>
    <mergeCell ref="J259:K259"/>
    <mergeCell ref="B250:K250"/>
    <mergeCell ref="B251:K251"/>
    <mergeCell ref="B253:K253"/>
    <mergeCell ref="B254:K254"/>
    <mergeCell ref="B257:C257"/>
    <mergeCell ref="D257:E257"/>
    <mergeCell ref="F257:G257"/>
    <mergeCell ref="H257:I257"/>
    <mergeCell ref="J257:K257"/>
    <mergeCell ref="B262:C262"/>
    <mergeCell ref="D262:E262"/>
    <mergeCell ref="F262:G262"/>
    <mergeCell ref="H262:I262"/>
    <mergeCell ref="J262:K262"/>
    <mergeCell ref="B264:C264"/>
    <mergeCell ref="D264:E264"/>
    <mergeCell ref="F264:G264"/>
    <mergeCell ref="H264:I264"/>
    <mergeCell ref="J264:K264"/>
    <mergeCell ref="B260:C260"/>
    <mergeCell ref="D260:E260"/>
    <mergeCell ref="F260:G260"/>
    <mergeCell ref="H260:I260"/>
    <mergeCell ref="J260:K260"/>
    <mergeCell ref="B261:C261"/>
    <mergeCell ref="D261:E261"/>
    <mergeCell ref="F261:G261"/>
    <mergeCell ref="H261:I261"/>
    <mergeCell ref="J261:K261"/>
    <mergeCell ref="B267:C267"/>
    <mergeCell ref="D267:E267"/>
    <mergeCell ref="F267:G267"/>
    <mergeCell ref="H267:I267"/>
    <mergeCell ref="J267:K267"/>
    <mergeCell ref="B268:C268"/>
    <mergeCell ref="D268:E268"/>
    <mergeCell ref="F268:G268"/>
    <mergeCell ref="H268:I268"/>
    <mergeCell ref="J268:K268"/>
    <mergeCell ref="B265:C265"/>
    <mergeCell ref="D265:E265"/>
    <mergeCell ref="F265:G265"/>
    <mergeCell ref="H265:I265"/>
    <mergeCell ref="J265:K265"/>
    <mergeCell ref="B266:C266"/>
    <mergeCell ref="D266:E266"/>
    <mergeCell ref="F266:G266"/>
    <mergeCell ref="H266:I266"/>
    <mergeCell ref="J266:K266"/>
    <mergeCell ref="B271:C271"/>
    <mergeCell ref="D271:E271"/>
    <mergeCell ref="F271:G271"/>
    <mergeCell ref="B269:C269"/>
    <mergeCell ref="D269:E269"/>
    <mergeCell ref="F269:G269"/>
    <mergeCell ref="H269:I269"/>
    <mergeCell ref="J269:K269"/>
    <mergeCell ref="B270:C270"/>
    <mergeCell ref="D270:E270"/>
    <mergeCell ref="F270:G270"/>
    <mergeCell ref="B344:K344"/>
    <mergeCell ref="B374:K374"/>
    <mergeCell ref="B404:K404"/>
    <mergeCell ref="B280:K280"/>
    <mergeCell ref="B282:K282"/>
    <mergeCell ref="B281:K281"/>
    <mergeCell ref="B290:K290"/>
    <mergeCell ref="B293:C293"/>
    <mergeCell ref="D293:E293"/>
    <mergeCell ref="F293:G293"/>
    <mergeCell ref="H293:I293"/>
    <mergeCell ref="J293:K293"/>
    <mergeCell ref="B294:C294"/>
    <mergeCell ref="D294:E294"/>
    <mergeCell ref="F294:G294"/>
    <mergeCell ref="H294:I294"/>
    <mergeCell ref="J294:K294"/>
    <mergeCell ref="B285:K285"/>
    <mergeCell ref="B286:K286"/>
    <mergeCell ref="B288:K288"/>
    <mergeCell ref="B289:K289"/>
    <mergeCell ref="B292:C292"/>
    <mergeCell ref="D292:E292"/>
    <mergeCell ref="B284:K284"/>
    <mergeCell ref="F292:G292"/>
    <mergeCell ref="H292:I292"/>
    <mergeCell ref="J292:K292"/>
    <mergeCell ref="B297:C297"/>
    <mergeCell ref="D297:E297"/>
    <mergeCell ref="F297:G297"/>
    <mergeCell ref="H297:I297"/>
    <mergeCell ref="J297:K297"/>
    <mergeCell ref="B299:C299"/>
    <mergeCell ref="D299:E299"/>
    <mergeCell ref="F299:G299"/>
    <mergeCell ref="H299:I299"/>
    <mergeCell ref="J299:K299"/>
    <mergeCell ref="B295:C295"/>
    <mergeCell ref="D295:E295"/>
    <mergeCell ref="F295:G295"/>
    <mergeCell ref="H295:I295"/>
    <mergeCell ref="J295:K295"/>
    <mergeCell ref="B296:C296"/>
    <mergeCell ref="D296:E296"/>
    <mergeCell ref="F296:G296"/>
    <mergeCell ref="H296:I296"/>
    <mergeCell ref="J296:K296"/>
    <mergeCell ref="B302:C302"/>
    <mergeCell ref="D302:E302"/>
    <mergeCell ref="F302:G302"/>
    <mergeCell ref="H302:I302"/>
    <mergeCell ref="J302:K302"/>
    <mergeCell ref="B303:C303"/>
    <mergeCell ref="D303:E303"/>
    <mergeCell ref="F303:G303"/>
    <mergeCell ref="H303:I303"/>
    <mergeCell ref="J303:K303"/>
    <mergeCell ref="B300:C300"/>
    <mergeCell ref="D300:E300"/>
    <mergeCell ref="F300:G300"/>
    <mergeCell ref="H300:I300"/>
    <mergeCell ref="J300:K300"/>
    <mergeCell ref="B301:C301"/>
    <mergeCell ref="D301:E301"/>
    <mergeCell ref="F301:G301"/>
    <mergeCell ref="H301:I301"/>
    <mergeCell ref="J301:K301"/>
    <mergeCell ref="B304:C304"/>
    <mergeCell ref="D304:E304"/>
    <mergeCell ref="F304:G304"/>
    <mergeCell ref="H304:I304"/>
    <mergeCell ref="J304:K304"/>
    <mergeCell ref="B305:C305"/>
    <mergeCell ref="D305:E305"/>
    <mergeCell ref="F305:G305"/>
    <mergeCell ref="B322:C322"/>
    <mergeCell ref="D322:E322"/>
    <mergeCell ref="F322:G322"/>
    <mergeCell ref="H322:I322"/>
    <mergeCell ref="J322:K322"/>
    <mergeCell ref="B306:C306"/>
    <mergeCell ref="D306:E306"/>
    <mergeCell ref="F306:G306"/>
    <mergeCell ref="B310:K310"/>
    <mergeCell ref="B315:K315"/>
    <mergeCell ref="B318:K318"/>
    <mergeCell ref="B319:K319"/>
    <mergeCell ref="B314:K314"/>
    <mergeCell ref="B311:K311"/>
    <mergeCell ref="F323:G323"/>
    <mergeCell ref="H323:I323"/>
    <mergeCell ref="J323:K323"/>
    <mergeCell ref="B324:C324"/>
    <mergeCell ref="D324:E324"/>
    <mergeCell ref="F324:G324"/>
    <mergeCell ref="H324:I324"/>
    <mergeCell ref="J324:K324"/>
    <mergeCell ref="B325:C325"/>
    <mergeCell ref="D325:E325"/>
    <mergeCell ref="F325:G325"/>
    <mergeCell ref="H325:I325"/>
    <mergeCell ref="J325:K325"/>
    <mergeCell ref="B336:C336"/>
    <mergeCell ref="D336:E336"/>
    <mergeCell ref="F336:G336"/>
    <mergeCell ref="H329:I329"/>
    <mergeCell ref="J329:K329"/>
    <mergeCell ref="B327:C327"/>
    <mergeCell ref="D327:E327"/>
    <mergeCell ref="F327:G327"/>
    <mergeCell ref="H327:I327"/>
    <mergeCell ref="J327:K327"/>
    <mergeCell ref="B342:K342"/>
    <mergeCell ref="B346:K346"/>
    <mergeCell ref="B349:K349"/>
    <mergeCell ref="B350:K350"/>
    <mergeCell ref="B330:C330"/>
    <mergeCell ref="D330:E330"/>
    <mergeCell ref="F330:G330"/>
    <mergeCell ref="H330:I330"/>
    <mergeCell ref="J330:K330"/>
    <mergeCell ref="B331:C331"/>
    <mergeCell ref="D331:E331"/>
    <mergeCell ref="F331:G331"/>
    <mergeCell ref="H331:I331"/>
    <mergeCell ref="J331:K331"/>
    <mergeCell ref="H332:I332"/>
    <mergeCell ref="J332:K332"/>
    <mergeCell ref="H333:I333"/>
    <mergeCell ref="J333:K333"/>
    <mergeCell ref="B334:C334"/>
    <mergeCell ref="D334:E334"/>
    <mergeCell ref="F334:G334"/>
    <mergeCell ref="B340:K340"/>
    <mergeCell ref="B341:K341"/>
    <mergeCell ref="B332:C332"/>
    <mergeCell ref="B353:C353"/>
    <mergeCell ref="D353:E353"/>
    <mergeCell ref="F353:G353"/>
    <mergeCell ref="H353:I353"/>
    <mergeCell ref="J353:K353"/>
    <mergeCell ref="B354:C354"/>
    <mergeCell ref="D354:E354"/>
    <mergeCell ref="F354:G354"/>
    <mergeCell ref="H354:I354"/>
    <mergeCell ref="J354:K354"/>
    <mergeCell ref="B352:C352"/>
    <mergeCell ref="D352:E352"/>
    <mergeCell ref="F352:G352"/>
    <mergeCell ref="H352:I352"/>
    <mergeCell ref="J352:K352"/>
    <mergeCell ref="B345:K345"/>
    <mergeCell ref="B348:K348"/>
    <mergeCell ref="B359:C359"/>
    <mergeCell ref="D359:E359"/>
    <mergeCell ref="F359:G359"/>
    <mergeCell ref="H359:I359"/>
    <mergeCell ref="J359:K359"/>
    <mergeCell ref="B355:C355"/>
    <mergeCell ref="D355:E355"/>
    <mergeCell ref="F355:G355"/>
    <mergeCell ref="H355:I355"/>
    <mergeCell ref="J355:K355"/>
    <mergeCell ref="B357:C357"/>
    <mergeCell ref="D357:E357"/>
    <mergeCell ref="F357:G357"/>
    <mergeCell ref="H357:I357"/>
    <mergeCell ref="J357:K357"/>
    <mergeCell ref="B356:C356"/>
    <mergeCell ref="D356:E356"/>
    <mergeCell ref="F356:G356"/>
    <mergeCell ref="H356:I356"/>
    <mergeCell ref="J356:K356"/>
    <mergeCell ref="B364:C364"/>
    <mergeCell ref="D364:E364"/>
    <mergeCell ref="F364:G364"/>
    <mergeCell ref="B370:K370"/>
    <mergeCell ref="B371:K371"/>
    <mergeCell ref="B362:C362"/>
    <mergeCell ref="D362:E362"/>
    <mergeCell ref="F362:G362"/>
    <mergeCell ref="H362:I362"/>
    <mergeCell ref="J362:K362"/>
    <mergeCell ref="B363:C363"/>
    <mergeCell ref="D363:E363"/>
    <mergeCell ref="F363:G363"/>
    <mergeCell ref="B360:C360"/>
    <mergeCell ref="D360:E360"/>
    <mergeCell ref="F360:G360"/>
    <mergeCell ref="H360:I360"/>
    <mergeCell ref="J360:K360"/>
    <mergeCell ref="B361:C361"/>
    <mergeCell ref="D361:E361"/>
    <mergeCell ref="F361:G361"/>
    <mergeCell ref="H361:I361"/>
    <mergeCell ref="J361:K361"/>
    <mergeCell ref="H363:I363"/>
    <mergeCell ref="J363:K363"/>
    <mergeCell ref="H364:I364"/>
    <mergeCell ref="J364:K364"/>
    <mergeCell ref="B365:C365"/>
    <mergeCell ref="D365:E365"/>
    <mergeCell ref="F365:G365"/>
    <mergeCell ref="B366:C366"/>
    <mergeCell ref="B383:C383"/>
    <mergeCell ref="D383:E383"/>
    <mergeCell ref="F383:G383"/>
    <mergeCell ref="H383:I383"/>
    <mergeCell ref="J383:K383"/>
    <mergeCell ref="B384:C384"/>
    <mergeCell ref="D384:E384"/>
    <mergeCell ref="F384:G384"/>
    <mergeCell ref="H384:I384"/>
    <mergeCell ref="J384:K384"/>
    <mergeCell ref="B382:C382"/>
    <mergeCell ref="D382:E382"/>
    <mergeCell ref="F382:G382"/>
    <mergeCell ref="H382:I382"/>
    <mergeCell ref="J382:K382"/>
    <mergeCell ref="B375:K375"/>
    <mergeCell ref="B378:K378"/>
    <mergeCell ref="D366:E366"/>
    <mergeCell ref="F366:G366"/>
    <mergeCell ref="B372:K372"/>
    <mergeCell ref="B376:K376"/>
    <mergeCell ref="B379:K379"/>
    <mergeCell ref="B380:K380"/>
    <mergeCell ref="B390:C390"/>
    <mergeCell ref="D390:E390"/>
    <mergeCell ref="F390:G390"/>
    <mergeCell ref="H390:I390"/>
    <mergeCell ref="J390:K390"/>
    <mergeCell ref="B391:C391"/>
    <mergeCell ref="D391:E391"/>
    <mergeCell ref="F391:G391"/>
    <mergeCell ref="H391:I391"/>
    <mergeCell ref="J391:K391"/>
    <mergeCell ref="B389:C389"/>
    <mergeCell ref="D389:E389"/>
    <mergeCell ref="F389:G389"/>
    <mergeCell ref="H389:I389"/>
    <mergeCell ref="J389:K389"/>
    <mergeCell ref="B385:C385"/>
    <mergeCell ref="D385:E385"/>
    <mergeCell ref="F385:G385"/>
    <mergeCell ref="H385:I385"/>
    <mergeCell ref="J385:K385"/>
    <mergeCell ref="B387:C387"/>
    <mergeCell ref="D387:E387"/>
    <mergeCell ref="F387:G387"/>
    <mergeCell ref="H387:I387"/>
    <mergeCell ref="J387:K387"/>
    <mergeCell ref="F386:G386"/>
    <mergeCell ref="H386:I386"/>
    <mergeCell ref="J386:K386"/>
    <mergeCell ref="B386:C386"/>
    <mergeCell ref="D386:E386"/>
    <mergeCell ref="B392:C392"/>
    <mergeCell ref="D392:E392"/>
    <mergeCell ref="F392:G392"/>
    <mergeCell ref="H392:I392"/>
    <mergeCell ref="J392:K392"/>
    <mergeCell ref="B393:C393"/>
    <mergeCell ref="D393:E393"/>
    <mergeCell ref="F393:G393"/>
    <mergeCell ref="B396:C396"/>
    <mergeCell ref="D396:E396"/>
    <mergeCell ref="F396:G396"/>
    <mergeCell ref="B402:K402"/>
    <mergeCell ref="J394:K394"/>
    <mergeCell ref="B395:C395"/>
    <mergeCell ref="D395:E395"/>
    <mergeCell ref="F395:G395"/>
    <mergeCell ref="H393:I393"/>
    <mergeCell ref="J393:K393"/>
    <mergeCell ref="H394:I394"/>
    <mergeCell ref="B413:C413"/>
    <mergeCell ref="D413:E413"/>
    <mergeCell ref="F413:G413"/>
    <mergeCell ref="H413:I413"/>
    <mergeCell ref="J413:K413"/>
    <mergeCell ref="B405:K405"/>
    <mergeCell ref="B408:K408"/>
    <mergeCell ref="B406:K406"/>
    <mergeCell ref="B409:K409"/>
    <mergeCell ref="B410:K410"/>
    <mergeCell ref="B394:C394"/>
    <mergeCell ref="D394:E394"/>
    <mergeCell ref="F394:G394"/>
    <mergeCell ref="B400:K400"/>
    <mergeCell ref="B401:K401"/>
    <mergeCell ref="B414:C414"/>
    <mergeCell ref="D414:E414"/>
    <mergeCell ref="F414:G414"/>
    <mergeCell ref="H414:I414"/>
    <mergeCell ref="J414:K414"/>
    <mergeCell ref="B412:C412"/>
    <mergeCell ref="D412:E412"/>
    <mergeCell ref="F412:G412"/>
    <mergeCell ref="H412:I412"/>
    <mergeCell ref="J412:K412"/>
    <mergeCell ref="B419:C419"/>
    <mergeCell ref="D419:E419"/>
    <mergeCell ref="F419:G419"/>
    <mergeCell ref="H419:I419"/>
    <mergeCell ref="J419:K419"/>
    <mergeCell ref="B415:C415"/>
    <mergeCell ref="D415:E415"/>
    <mergeCell ref="F415:G415"/>
    <mergeCell ref="H415:I415"/>
    <mergeCell ref="J415:K415"/>
    <mergeCell ref="B417:C417"/>
    <mergeCell ref="D417:E417"/>
    <mergeCell ref="F417:G417"/>
    <mergeCell ref="H417:I417"/>
    <mergeCell ref="J417:K417"/>
    <mergeCell ref="B416:C416"/>
    <mergeCell ref="D416:E416"/>
    <mergeCell ref="F416:G416"/>
    <mergeCell ref="H416:I416"/>
    <mergeCell ref="J416:K416"/>
    <mergeCell ref="F422:G422"/>
    <mergeCell ref="H422:I422"/>
    <mergeCell ref="J422:K422"/>
    <mergeCell ref="B423:C423"/>
    <mergeCell ref="D423:E423"/>
    <mergeCell ref="F423:G423"/>
    <mergeCell ref="B426:C426"/>
    <mergeCell ref="D426:E426"/>
    <mergeCell ref="F426:G426"/>
    <mergeCell ref="H423:I423"/>
    <mergeCell ref="J423:K423"/>
    <mergeCell ref="H424:I424"/>
    <mergeCell ref="J424:K424"/>
    <mergeCell ref="B425:C425"/>
    <mergeCell ref="D425:E425"/>
    <mergeCell ref="F425:G425"/>
    <mergeCell ref="B424:C424"/>
    <mergeCell ref="D424:E424"/>
    <mergeCell ref="F424:G424"/>
    <mergeCell ref="D2:H2"/>
    <mergeCell ref="B335:C335"/>
    <mergeCell ref="D335:E335"/>
    <mergeCell ref="F335:G335"/>
    <mergeCell ref="B312:K312"/>
    <mergeCell ref="B316:K316"/>
    <mergeCell ref="B320:K320"/>
    <mergeCell ref="B326:C326"/>
    <mergeCell ref="D326:E326"/>
    <mergeCell ref="F326:G326"/>
    <mergeCell ref="H326:I326"/>
    <mergeCell ref="J326:K326"/>
    <mergeCell ref="H334:I334"/>
    <mergeCell ref="J334:K334"/>
    <mergeCell ref="B329:C329"/>
    <mergeCell ref="D329:E329"/>
    <mergeCell ref="F329:G329"/>
    <mergeCell ref="D332:E332"/>
    <mergeCell ref="F332:G332"/>
    <mergeCell ref="B333:C333"/>
    <mergeCell ref="D333:E333"/>
    <mergeCell ref="F333:G333"/>
    <mergeCell ref="B323:C323"/>
    <mergeCell ref="D323:E323"/>
    <mergeCell ref="B429:K429"/>
    <mergeCell ref="B430:K430"/>
    <mergeCell ref="B135:K135"/>
    <mergeCell ref="B165:K165"/>
    <mergeCell ref="B195:K195"/>
    <mergeCell ref="B225:K225"/>
    <mergeCell ref="B255:K255"/>
    <mergeCell ref="B53:K56"/>
    <mergeCell ref="B109:K112"/>
    <mergeCell ref="B95:K98"/>
    <mergeCell ref="B81:K84"/>
    <mergeCell ref="B67:K70"/>
    <mergeCell ref="B420:C420"/>
    <mergeCell ref="D420:E420"/>
    <mergeCell ref="F420:G420"/>
    <mergeCell ref="H420:I420"/>
    <mergeCell ref="J420:K420"/>
    <mergeCell ref="B421:C421"/>
    <mergeCell ref="D421:E421"/>
    <mergeCell ref="F421:G421"/>
    <mergeCell ref="H421:I421"/>
    <mergeCell ref="J421:K421"/>
    <mergeCell ref="B422:C422"/>
    <mergeCell ref="D422:E422"/>
  </mergeCells>
  <dataValidations count="7">
    <dataValidation type="textLength" operator="lessThan" showInputMessage="1" showErrorMessage="1" errorTitle="Cell limited to 500 characters" error="This cell is limited to 500 characters including spaces." sqref="B16:K19 B23:K26 B30:K33 B37:K40 B44:K47 B58 B72 B86 B100 B114 B81 B95 B109 B53:K56 B67" xr:uid="{00000000-0002-0000-0100-000000000000}">
      <formula1>500</formula1>
    </dataValidation>
    <dataValidation type="textLength" operator="lessThan" showInputMessage="1" showErrorMessage="1" errorTitle="Cell limited to 150 characters" error="This cell is limited to 150 characters including spaces." sqref="B63:K63 B75:K75 B77:K77 B89:K89 B91:K91 B103:K103 B105:K105 B117:K117 B119:K119 D61:K61" xr:uid="{00000000-0002-0000-0100-000001000000}">
      <formula1>150</formula1>
    </dataValidation>
    <dataValidation type="textLength" operator="lessThanOrEqual" showInputMessage="1" showErrorMessage="1" errorTitle="Cell limited to 500 characters" error="This cell is limited to 500 characters including spaces." sqref="B127 B131 B187 B161 B157 B135 B286 B217 B191 B247 B221 B251 B290 B376 B282:K282 B380 B316 B320 B312:K312 B346 B350 B342:K342 B310:K310 B340:K340 B372:K372 B370:K370 B185 B255 B225 B195 B165 B125:K125 B155:K155 B215:K215 B245:K245 B280:K280 B406 B410 B402:K402 B400:K400" xr:uid="{00000000-0002-0000-0100-000002000000}">
      <formula1>500</formula1>
    </dataValidation>
    <dataValidation type="textLength" operator="lessThanOrEqual" allowBlank="1" showInputMessage="1" showErrorMessage="1" errorTitle="Cell limited to 150 characters" error=" This cell is limited to 150 characters including spaces." sqref="B138:K138 B140:K140 B142:K142 B198:K198 B200:K200 B202:K202 B168:K168 B170:K170 B172:K172 B228:K228 B230:K230 B232:K232 B258:K258 B260:K260 B262:K262 B295:K295 B293:K293 B297:K297 B325:K325 B355:K355 B323:K323 B327:K327 B353:K353 B357:K357 B385:K385 B383:K383 B387:K387 B415:K415 B413:K413 B417:K417" xr:uid="{00000000-0002-0000-0100-000003000000}">
      <formula1>150</formula1>
    </dataValidation>
    <dataValidation type="list" allowBlank="1" showInputMessage="1" showErrorMessage="1" sqref="B129:K129 B378:K378 B348:K348 B344:K344 B318:K318 B314:K314 B193:K193 B374:K374 B223:K223 B288:K288 B284:K284 B253:K253 B219:K219 B189:K189 B159:K159 B249:K249 B163:K163 B133:K133 B408:K408 B404:K404" xr:uid="{00000000-0002-0000-0100-000004000000}">
      <formula1>$S$124:$S$128</formula1>
    </dataValidation>
    <dataValidation type="textLength" operator="lessThanOrEqual" allowBlank="1" showInputMessage="1" showErrorMessage="1" errorTitle="Cell limited to 2000 characters " error="This cell is limited to 2000 characters including spaces." sqref="B430:K430" xr:uid="{00000000-0002-0000-0100-000006000000}">
      <formula1>2000</formula1>
    </dataValidation>
    <dataValidation type="textLength" operator="lessThan" showInputMessage="1" showErrorMessage="1" errorTitle="Limited to 150 characters" error="This cell is limited to 150 characters including spaces." sqref="B61:C61" xr:uid="{00000000-0002-0000-0100-000007000000}">
      <formula1>150</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40"/>
  <sheetViews>
    <sheetView showGridLines="0" zoomScaleNormal="100" workbookViewId="0">
      <selection activeCell="M13" sqref="M13"/>
    </sheetView>
  </sheetViews>
  <sheetFormatPr defaultRowHeight="15" outlineLevelRow="1" x14ac:dyDescent="0.25"/>
  <cols>
    <col min="1" max="1" width="2.7109375" style="40" customWidth="1"/>
    <col min="2" max="11" width="15.42578125" style="40" customWidth="1"/>
    <col min="12" max="18" width="9.140625" style="40"/>
    <col min="19" max="20" width="8.7109375" style="40" hidden="1" customWidth="1"/>
    <col min="21" max="16384" width="9.140625" style="40"/>
  </cols>
  <sheetData>
    <row r="1" spans="2:20" ht="15.75" thickBot="1" x14ac:dyDescent="0.3"/>
    <row r="2" spans="2:20" ht="15.75" thickBot="1" x14ac:dyDescent="0.3">
      <c r="B2" s="47" t="s">
        <v>73</v>
      </c>
      <c r="C2" s="48"/>
      <c r="D2" s="147" t="str">
        <f>'Project Overview '!D13:H13</f>
        <v>[Research Program 2 Name]</v>
      </c>
      <c r="E2" s="147"/>
      <c r="F2" s="147"/>
      <c r="G2" s="147"/>
      <c r="H2" s="147"/>
      <c r="I2" s="48"/>
      <c r="J2" s="48"/>
      <c r="K2" s="69"/>
    </row>
    <row r="3" spans="2:20" ht="15.75" thickBot="1" x14ac:dyDescent="0.3"/>
    <row r="4" spans="2:20" ht="15.75" thickBot="1" x14ac:dyDescent="0.3">
      <c r="B4" s="74" t="str">
        <f>CONCATENATE("Total Inputs - ",B2)</f>
        <v>Total Inputs - Research Program 2</v>
      </c>
      <c r="C4" s="71"/>
      <c r="D4" s="71" t="str">
        <f>D2</f>
        <v>[Research Program 2 Name]</v>
      </c>
      <c r="E4" s="71"/>
      <c r="F4" s="71"/>
      <c r="G4" s="71"/>
      <c r="H4" s="71"/>
      <c r="I4" s="71"/>
      <c r="J4" s="71"/>
      <c r="K4" s="72"/>
    </row>
    <row r="5" spans="2:20" ht="15.75" outlineLevel="1" thickBot="1" x14ac:dyDescent="0.3"/>
    <row r="6" spans="2:20" ht="15.75" outlineLevel="1" thickBot="1" x14ac:dyDescent="0.3">
      <c r="B6" s="75" t="s">
        <v>1</v>
      </c>
      <c r="C6" s="76" t="s">
        <v>2</v>
      </c>
      <c r="D6" s="76" t="s">
        <v>3</v>
      </c>
      <c r="E6" s="76" t="s">
        <v>4</v>
      </c>
      <c r="F6" s="76" t="s">
        <v>5</v>
      </c>
      <c r="G6" s="76" t="s">
        <v>6</v>
      </c>
      <c r="H6" s="76" t="s">
        <v>7</v>
      </c>
      <c r="I6" s="76" t="s">
        <v>8</v>
      </c>
      <c r="J6" s="76" t="s">
        <v>9</v>
      </c>
      <c r="K6" s="77" t="s">
        <v>10</v>
      </c>
    </row>
    <row r="7" spans="2:20" ht="15.75" outlineLevel="1" thickBot="1" x14ac:dyDescent="0.3">
      <c r="B7" s="103">
        <v>0</v>
      </c>
      <c r="C7" s="103">
        <v>0</v>
      </c>
      <c r="D7" s="103">
        <v>0</v>
      </c>
      <c r="E7" s="103">
        <v>0</v>
      </c>
      <c r="F7" s="103">
        <v>0</v>
      </c>
      <c r="G7" s="103">
        <v>0</v>
      </c>
      <c r="H7" s="103">
        <v>0</v>
      </c>
      <c r="I7" s="103">
        <v>0</v>
      </c>
      <c r="J7" s="103">
        <v>0</v>
      </c>
      <c r="K7" s="103">
        <v>0</v>
      </c>
    </row>
    <row r="8" spans="2:20" ht="15.75" outlineLevel="1" thickBot="1" x14ac:dyDescent="0.3">
      <c r="B8" s="78"/>
      <c r="C8" s="78"/>
      <c r="D8" s="78"/>
      <c r="E8" s="78"/>
      <c r="F8" s="78"/>
      <c r="G8" s="78"/>
      <c r="H8" s="78"/>
      <c r="I8" s="78"/>
      <c r="J8" s="78"/>
      <c r="K8" s="78"/>
    </row>
    <row r="9" spans="2:20" ht="15.75" outlineLevel="1" thickBot="1" x14ac:dyDescent="0.3">
      <c r="B9" s="78"/>
      <c r="C9" s="78"/>
      <c r="D9" s="78"/>
      <c r="E9" s="78"/>
      <c r="F9" s="75" t="s">
        <v>32</v>
      </c>
      <c r="G9" s="77" t="s">
        <v>33</v>
      </c>
      <c r="H9" s="78"/>
      <c r="I9" s="78"/>
      <c r="J9" s="75" t="s">
        <v>171</v>
      </c>
      <c r="K9" s="77" t="s">
        <v>172</v>
      </c>
    </row>
    <row r="10" spans="2:20" ht="15.75" outlineLevel="1" thickBot="1" x14ac:dyDescent="0.3">
      <c r="B10" s="78"/>
      <c r="C10" s="78"/>
      <c r="D10" s="78"/>
      <c r="E10" s="78"/>
      <c r="F10" s="79">
        <f>SUM(B7:K7)</f>
        <v>0</v>
      </c>
      <c r="G10" s="80">
        <f>NPV(0.05,B7:K7)</f>
        <v>0</v>
      </c>
      <c r="H10" s="78"/>
      <c r="I10" s="78"/>
      <c r="J10" s="79">
        <f>SUM('RP 1'!$F$10,'RP 2'!$F$10,'RP 3'!$F$10,'RP 4'!$F$10,'RP 5'!$F$10)</f>
        <v>0</v>
      </c>
      <c r="K10" s="80">
        <f>SUM('RP 1'!$G$10,'RP 2'!$G$10,'RP 3'!$G$10,'RP 4'!$G$10,'RP 5'!$G$10)</f>
        <v>0</v>
      </c>
      <c r="S10" s="81"/>
      <c r="T10" s="81"/>
    </row>
    <row r="11" spans="2:20" ht="15.75" thickBot="1" x14ac:dyDescent="0.3">
      <c r="S11" s="81"/>
      <c r="T11" s="81"/>
    </row>
    <row r="12" spans="2:20" ht="15.75" thickBot="1" x14ac:dyDescent="0.3">
      <c r="B12" s="74" t="str">
        <f>CONCATENATE("Activities - ",B2)</f>
        <v>Activities - Research Program 2</v>
      </c>
      <c r="C12" s="71"/>
      <c r="D12" s="71" t="str">
        <f>D2</f>
        <v>[Research Program 2 Name]</v>
      </c>
      <c r="E12" s="71"/>
      <c r="F12" s="71"/>
      <c r="G12" s="71"/>
      <c r="H12" s="71"/>
      <c r="I12" s="71"/>
      <c r="J12" s="71"/>
      <c r="K12" s="72"/>
      <c r="S12" s="81"/>
      <c r="T12" s="81"/>
    </row>
    <row r="13" spans="2:20" ht="15.75" outlineLevel="1" thickBot="1" x14ac:dyDescent="0.3">
      <c r="S13" s="81"/>
      <c r="T13" s="81"/>
    </row>
    <row r="14" spans="2:20" ht="15.75" outlineLevel="1" thickBot="1" x14ac:dyDescent="0.3">
      <c r="B14" s="82" t="s">
        <v>90</v>
      </c>
      <c r="C14" s="83"/>
      <c r="D14" s="83"/>
      <c r="E14" s="83"/>
      <c r="F14" s="83"/>
      <c r="G14" s="83"/>
      <c r="H14" s="83"/>
      <c r="I14" s="83"/>
      <c r="J14" s="83"/>
      <c r="K14" s="84"/>
      <c r="S14" s="81"/>
      <c r="T14" s="81"/>
    </row>
    <row r="15" spans="2:20" ht="15.75" outlineLevel="1" thickBot="1" x14ac:dyDescent="0.3">
      <c r="B15" s="85" t="s">
        <v>11</v>
      </c>
      <c r="C15" s="86"/>
      <c r="D15" s="86"/>
      <c r="E15" s="86"/>
      <c r="F15" s="86"/>
      <c r="G15" s="86"/>
      <c r="H15" s="86"/>
      <c r="I15" s="86"/>
      <c r="J15" s="86"/>
      <c r="K15" s="87"/>
      <c r="S15" s="81"/>
      <c r="T15" s="81"/>
    </row>
    <row r="16" spans="2:20" outlineLevel="1" x14ac:dyDescent="0.25">
      <c r="B16" s="134" t="s">
        <v>44</v>
      </c>
      <c r="C16" s="135"/>
      <c r="D16" s="135"/>
      <c r="E16" s="135"/>
      <c r="F16" s="135"/>
      <c r="G16" s="135"/>
      <c r="H16" s="135"/>
      <c r="I16" s="135"/>
      <c r="J16" s="135"/>
      <c r="K16" s="136"/>
      <c r="S16" s="81"/>
      <c r="T16" s="81"/>
    </row>
    <row r="17" spans="2:20" outlineLevel="1" x14ac:dyDescent="0.25">
      <c r="B17" s="137"/>
      <c r="C17" s="138"/>
      <c r="D17" s="138"/>
      <c r="E17" s="138"/>
      <c r="F17" s="138"/>
      <c r="G17" s="138"/>
      <c r="H17" s="138"/>
      <c r="I17" s="138"/>
      <c r="J17" s="138"/>
      <c r="K17" s="139"/>
      <c r="S17" s="81"/>
      <c r="T17" s="81"/>
    </row>
    <row r="18" spans="2:20" outlineLevel="1" x14ac:dyDescent="0.25">
      <c r="B18" s="137"/>
      <c r="C18" s="138"/>
      <c r="D18" s="138"/>
      <c r="E18" s="138"/>
      <c r="F18" s="138"/>
      <c r="G18" s="138"/>
      <c r="H18" s="138"/>
      <c r="I18" s="138"/>
      <c r="J18" s="138"/>
      <c r="K18" s="139"/>
      <c r="S18" s="81"/>
      <c r="T18" s="81"/>
    </row>
    <row r="19" spans="2:20" ht="15.75" outlineLevel="1" thickBot="1" x14ac:dyDescent="0.3">
      <c r="B19" s="140"/>
      <c r="C19" s="141"/>
      <c r="D19" s="141"/>
      <c r="E19" s="141"/>
      <c r="F19" s="141"/>
      <c r="G19" s="141"/>
      <c r="H19" s="141"/>
      <c r="I19" s="141"/>
      <c r="J19" s="141"/>
      <c r="K19" s="142"/>
      <c r="S19" s="81"/>
      <c r="T19" s="81"/>
    </row>
    <row r="20" spans="2:20" ht="15.75" outlineLevel="1" thickBot="1" x14ac:dyDescent="0.3">
      <c r="S20" s="81"/>
      <c r="T20" s="81"/>
    </row>
    <row r="21" spans="2:20" ht="15.75" outlineLevel="1" thickBot="1" x14ac:dyDescent="0.3">
      <c r="B21" s="82" t="s">
        <v>91</v>
      </c>
      <c r="C21" s="83"/>
      <c r="D21" s="83"/>
      <c r="E21" s="83"/>
      <c r="F21" s="83"/>
      <c r="G21" s="83"/>
      <c r="H21" s="83"/>
      <c r="I21" s="83"/>
      <c r="J21" s="83"/>
      <c r="K21" s="84"/>
      <c r="S21" s="81"/>
      <c r="T21" s="81"/>
    </row>
    <row r="22" spans="2:20" ht="15.75" outlineLevel="1" thickBot="1" x14ac:dyDescent="0.3">
      <c r="B22" s="85" t="s">
        <v>11</v>
      </c>
      <c r="C22" s="86"/>
      <c r="D22" s="86"/>
      <c r="E22" s="86"/>
      <c r="F22" s="86"/>
      <c r="G22" s="86"/>
      <c r="H22" s="86"/>
      <c r="I22" s="86"/>
      <c r="J22" s="86"/>
      <c r="K22" s="87"/>
      <c r="S22" s="81"/>
      <c r="T22" s="81"/>
    </row>
    <row r="23" spans="2:20" outlineLevel="1" x14ac:dyDescent="0.25">
      <c r="B23" s="134" t="s">
        <v>44</v>
      </c>
      <c r="C23" s="135"/>
      <c r="D23" s="135"/>
      <c r="E23" s="135"/>
      <c r="F23" s="135"/>
      <c r="G23" s="135"/>
      <c r="H23" s="135"/>
      <c r="I23" s="135"/>
      <c r="J23" s="135"/>
      <c r="K23" s="136"/>
      <c r="S23" s="81"/>
      <c r="T23" s="81"/>
    </row>
    <row r="24" spans="2:20" outlineLevel="1" x14ac:dyDescent="0.25">
      <c r="B24" s="137"/>
      <c r="C24" s="138"/>
      <c r="D24" s="138"/>
      <c r="E24" s="138"/>
      <c r="F24" s="138"/>
      <c r="G24" s="138"/>
      <c r="H24" s="138"/>
      <c r="I24" s="138"/>
      <c r="J24" s="138"/>
      <c r="K24" s="139"/>
      <c r="S24" s="81"/>
      <c r="T24" s="81"/>
    </row>
    <row r="25" spans="2:20" outlineLevel="1" x14ac:dyDescent="0.25">
      <c r="B25" s="137"/>
      <c r="C25" s="138"/>
      <c r="D25" s="138"/>
      <c r="E25" s="138"/>
      <c r="F25" s="138"/>
      <c r="G25" s="138"/>
      <c r="H25" s="138"/>
      <c r="I25" s="138"/>
      <c r="J25" s="138"/>
      <c r="K25" s="139"/>
      <c r="S25" s="81"/>
      <c r="T25" s="81"/>
    </row>
    <row r="26" spans="2:20" ht="15.75" outlineLevel="1" thickBot="1" x14ac:dyDescent="0.3">
      <c r="B26" s="140"/>
      <c r="C26" s="141"/>
      <c r="D26" s="141"/>
      <c r="E26" s="141"/>
      <c r="F26" s="141"/>
      <c r="G26" s="141"/>
      <c r="H26" s="141"/>
      <c r="I26" s="141"/>
      <c r="J26" s="141"/>
      <c r="K26" s="142"/>
      <c r="S26" s="81"/>
      <c r="T26" s="81"/>
    </row>
    <row r="27" spans="2:20" ht="15.75" outlineLevel="1" thickBot="1" x14ac:dyDescent="0.3">
      <c r="S27" s="81"/>
      <c r="T27" s="81"/>
    </row>
    <row r="28" spans="2:20" ht="15.75" outlineLevel="1" thickBot="1" x14ac:dyDescent="0.3">
      <c r="B28" s="82" t="s">
        <v>92</v>
      </c>
      <c r="C28" s="83"/>
      <c r="D28" s="83"/>
      <c r="E28" s="83"/>
      <c r="F28" s="83"/>
      <c r="G28" s="83"/>
      <c r="H28" s="83"/>
      <c r="I28" s="83"/>
      <c r="J28" s="83"/>
      <c r="K28" s="84"/>
      <c r="S28" s="81"/>
      <c r="T28" s="81"/>
    </row>
    <row r="29" spans="2:20" ht="15.75" outlineLevel="1" thickBot="1" x14ac:dyDescent="0.3">
      <c r="B29" s="85" t="s">
        <v>11</v>
      </c>
      <c r="C29" s="86"/>
      <c r="D29" s="86"/>
      <c r="E29" s="86"/>
      <c r="F29" s="86"/>
      <c r="G29" s="86"/>
      <c r="H29" s="86"/>
      <c r="I29" s="86"/>
      <c r="J29" s="86"/>
      <c r="K29" s="87"/>
      <c r="S29" s="81"/>
      <c r="T29" s="81"/>
    </row>
    <row r="30" spans="2:20" outlineLevel="1" x14ac:dyDescent="0.25">
      <c r="B30" s="134" t="s">
        <v>44</v>
      </c>
      <c r="C30" s="135"/>
      <c r="D30" s="135"/>
      <c r="E30" s="135"/>
      <c r="F30" s="135"/>
      <c r="G30" s="135"/>
      <c r="H30" s="135"/>
      <c r="I30" s="135"/>
      <c r="J30" s="135"/>
      <c r="K30" s="136"/>
      <c r="S30" s="81"/>
      <c r="T30" s="81"/>
    </row>
    <row r="31" spans="2:20" outlineLevel="1" x14ac:dyDescent="0.25">
      <c r="B31" s="137"/>
      <c r="C31" s="138"/>
      <c r="D31" s="138"/>
      <c r="E31" s="138"/>
      <c r="F31" s="138"/>
      <c r="G31" s="138"/>
      <c r="H31" s="138"/>
      <c r="I31" s="138"/>
      <c r="J31" s="138"/>
      <c r="K31" s="139"/>
      <c r="S31" s="81"/>
      <c r="T31" s="81"/>
    </row>
    <row r="32" spans="2:20" outlineLevel="1" x14ac:dyDescent="0.25">
      <c r="B32" s="137"/>
      <c r="C32" s="138"/>
      <c r="D32" s="138"/>
      <c r="E32" s="138"/>
      <c r="F32" s="138"/>
      <c r="G32" s="138"/>
      <c r="H32" s="138"/>
      <c r="I32" s="138"/>
      <c r="J32" s="138"/>
      <c r="K32" s="139"/>
      <c r="S32" s="81"/>
      <c r="T32" s="81"/>
    </row>
    <row r="33" spans="2:20" ht="15.75" outlineLevel="1" thickBot="1" x14ac:dyDescent="0.3">
      <c r="B33" s="140"/>
      <c r="C33" s="141"/>
      <c r="D33" s="141"/>
      <c r="E33" s="141"/>
      <c r="F33" s="141"/>
      <c r="G33" s="141"/>
      <c r="H33" s="141"/>
      <c r="I33" s="141"/>
      <c r="J33" s="141"/>
      <c r="K33" s="142"/>
      <c r="S33" s="81"/>
      <c r="T33" s="81"/>
    </row>
    <row r="34" spans="2:20" ht="15.75" outlineLevel="1" thickBot="1" x14ac:dyDescent="0.3">
      <c r="S34" s="81"/>
      <c r="T34" s="81"/>
    </row>
    <row r="35" spans="2:20" ht="15.75" outlineLevel="1" thickBot="1" x14ac:dyDescent="0.3">
      <c r="B35" s="82" t="s">
        <v>93</v>
      </c>
      <c r="C35" s="83"/>
      <c r="D35" s="83"/>
      <c r="E35" s="83"/>
      <c r="F35" s="83"/>
      <c r="G35" s="83"/>
      <c r="H35" s="83"/>
      <c r="I35" s="83"/>
      <c r="J35" s="83"/>
      <c r="K35" s="84"/>
      <c r="S35" s="81"/>
      <c r="T35" s="81"/>
    </row>
    <row r="36" spans="2:20" ht="15.75" outlineLevel="1" thickBot="1" x14ac:dyDescent="0.3">
      <c r="B36" s="85" t="s">
        <v>11</v>
      </c>
      <c r="C36" s="86"/>
      <c r="D36" s="86"/>
      <c r="E36" s="86"/>
      <c r="F36" s="86"/>
      <c r="G36" s="86"/>
      <c r="H36" s="86"/>
      <c r="I36" s="86"/>
      <c r="J36" s="86"/>
      <c r="K36" s="87"/>
      <c r="S36" s="81"/>
      <c r="T36" s="81"/>
    </row>
    <row r="37" spans="2:20" outlineLevel="1" x14ac:dyDescent="0.25">
      <c r="B37" s="134" t="s">
        <v>44</v>
      </c>
      <c r="C37" s="135"/>
      <c r="D37" s="135"/>
      <c r="E37" s="135"/>
      <c r="F37" s="135"/>
      <c r="G37" s="135"/>
      <c r="H37" s="135"/>
      <c r="I37" s="135"/>
      <c r="J37" s="135"/>
      <c r="K37" s="136"/>
      <c r="S37" s="81"/>
      <c r="T37" s="81"/>
    </row>
    <row r="38" spans="2:20" outlineLevel="1" x14ac:dyDescent="0.25">
      <c r="B38" s="137"/>
      <c r="C38" s="138"/>
      <c r="D38" s="138"/>
      <c r="E38" s="138"/>
      <c r="F38" s="138"/>
      <c r="G38" s="138"/>
      <c r="H38" s="138"/>
      <c r="I38" s="138"/>
      <c r="J38" s="138"/>
      <c r="K38" s="139"/>
      <c r="S38" s="81"/>
      <c r="T38" s="81"/>
    </row>
    <row r="39" spans="2:20" outlineLevel="1" x14ac:dyDescent="0.25">
      <c r="B39" s="137"/>
      <c r="C39" s="138"/>
      <c r="D39" s="138"/>
      <c r="E39" s="138"/>
      <c r="F39" s="138"/>
      <c r="G39" s="138"/>
      <c r="H39" s="138"/>
      <c r="I39" s="138"/>
      <c r="J39" s="138"/>
      <c r="K39" s="139"/>
      <c r="S39" s="81"/>
      <c r="T39" s="81"/>
    </row>
    <row r="40" spans="2:20" ht="15.75" outlineLevel="1" thickBot="1" x14ac:dyDescent="0.3">
      <c r="B40" s="140"/>
      <c r="C40" s="141"/>
      <c r="D40" s="141"/>
      <c r="E40" s="141"/>
      <c r="F40" s="141"/>
      <c r="G40" s="141"/>
      <c r="H40" s="141"/>
      <c r="I40" s="141"/>
      <c r="J40" s="141"/>
      <c r="K40" s="142"/>
      <c r="S40" s="81"/>
      <c r="T40" s="81"/>
    </row>
    <row r="41" spans="2:20" ht="15.75" outlineLevel="1" thickBot="1" x14ac:dyDescent="0.3">
      <c r="S41" s="81"/>
      <c r="T41" s="81"/>
    </row>
    <row r="42" spans="2:20" ht="15.75" outlineLevel="1" thickBot="1" x14ac:dyDescent="0.3">
      <c r="B42" s="82" t="s">
        <v>94</v>
      </c>
      <c r="C42" s="83"/>
      <c r="D42" s="83"/>
      <c r="E42" s="83"/>
      <c r="F42" s="83"/>
      <c r="G42" s="83"/>
      <c r="H42" s="83"/>
      <c r="I42" s="83"/>
      <c r="J42" s="83"/>
      <c r="K42" s="84"/>
      <c r="S42" s="81"/>
      <c r="T42" s="81"/>
    </row>
    <row r="43" spans="2:20" ht="15.75" outlineLevel="1" thickBot="1" x14ac:dyDescent="0.3">
      <c r="B43" s="85" t="s">
        <v>11</v>
      </c>
      <c r="C43" s="86"/>
      <c r="D43" s="86"/>
      <c r="E43" s="86"/>
      <c r="F43" s="86"/>
      <c r="G43" s="86"/>
      <c r="H43" s="86"/>
      <c r="I43" s="86"/>
      <c r="J43" s="86"/>
      <c r="K43" s="87"/>
      <c r="S43" s="81"/>
      <c r="T43" s="81"/>
    </row>
    <row r="44" spans="2:20" outlineLevel="1" x14ac:dyDescent="0.25">
      <c r="B44" s="134" t="s">
        <v>44</v>
      </c>
      <c r="C44" s="135"/>
      <c r="D44" s="135"/>
      <c r="E44" s="135"/>
      <c r="F44" s="135"/>
      <c r="G44" s="135"/>
      <c r="H44" s="135"/>
      <c r="I44" s="135"/>
      <c r="J44" s="135"/>
      <c r="K44" s="136"/>
      <c r="S44" s="81"/>
      <c r="T44" s="81"/>
    </row>
    <row r="45" spans="2:20" outlineLevel="1" x14ac:dyDescent="0.25">
      <c r="B45" s="137"/>
      <c r="C45" s="138"/>
      <c r="D45" s="138"/>
      <c r="E45" s="138"/>
      <c r="F45" s="138"/>
      <c r="G45" s="138"/>
      <c r="H45" s="138"/>
      <c r="I45" s="138"/>
      <c r="J45" s="138"/>
      <c r="K45" s="139"/>
      <c r="S45" s="81"/>
      <c r="T45" s="81"/>
    </row>
    <row r="46" spans="2:20" outlineLevel="1" x14ac:dyDescent="0.25">
      <c r="B46" s="137"/>
      <c r="C46" s="138"/>
      <c r="D46" s="138"/>
      <c r="E46" s="138"/>
      <c r="F46" s="138"/>
      <c r="G46" s="138"/>
      <c r="H46" s="138"/>
      <c r="I46" s="138"/>
      <c r="J46" s="138"/>
      <c r="K46" s="139"/>
      <c r="S46" s="81"/>
      <c r="T46" s="81"/>
    </row>
    <row r="47" spans="2:20" ht="15.75" outlineLevel="1" thickBot="1" x14ac:dyDescent="0.3">
      <c r="B47" s="140"/>
      <c r="C47" s="141"/>
      <c r="D47" s="141"/>
      <c r="E47" s="141"/>
      <c r="F47" s="141"/>
      <c r="G47" s="141"/>
      <c r="H47" s="141"/>
      <c r="I47" s="141"/>
      <c r="J47" s="141"/>
      <c r="K47" s="142"/>
      <c r="S47" s="81"/>
      <c r="T47" s="81"/>
    </row>
    <row r="48" spans="2:20" ht="15.75" thickBot="1" x14ac:dyDescent="0.3">
      <c r="S48" s="81"/>
      <c r="T48" s="81"/>
    </row>
    <row r="49" spans="2:20" ht="15.75" collapsed="1" thickBot="1" x14ac:dyDescent="0.3">
      <c r="B49" s="74" t="str">
        <f>CONCATENATE("Outputs - ",B2)</f>
        <v>Outputs - Research Program 2</v>
      </c>
      <c r="C49" s="71"/>
      <c r="D49" s="71" t="str">
        <f>D2</f>
        <v>[Research Program 2 Name]</v>
      </c>
      <c r="E49" s="71"/>
      <c r="F49" s="71"/>
      <c r="G49" s="71"/>
      <c r="H49" s="71"/>
      <c r="I49" s="71"/>
      <c r="J49" s="71"/>
      <c r="K49" s="72"/>
      <c r="S49" s="81"/>
      <c r="T49" s="81"/>
    </row>
    <row r="50" spans="2:20" ht="15.75" outlineLevel="1" thickBot="1" x14ac:dyDescent="0.3">
      <c r="S50" s="81"/>
      <c r="T50" s="81"/>
    </row>
    <row r="51" spans="2:20" ht="15.75" outlineLevel="1" thickBot="1" x14ac:dyDescent="0.3">
      <c r="B51" s="82" t="s">
        <v>95</v>
      </c>
      <c r="C51" s="83"/>
      <c r="D51" s="83"/>
      <c r="E51" s="83"/>
      <c r="F51" s="83"/>
      <c r="G51" s="83"/>
      <c r="H51" s="83"/>
      <c r="I51" s="83"/>
      <c r="J51" s="83"/>
      <c r="K51" s="84"/>
      <c r="S51" s="81"/>
      <c r="T51" s="81"/>
    </row>
    <row r="52" spans="2:20" ht="15.75" outlineLevel="1" thickBot="1" x14ac:dyDescent="0.3">
      <c r="B52" s="85" t="s">
        <v>45</v>
      </c>
      <c r="C52" s="86"/>
      <c r="D52" s="86"/>
      <c r="E52" s="86"/>
      <c r="F52" s="86"/>
      <c r="G52" s="86"/>
      <c r="H52" s="86"/>
      <c r="I52" s="86"/>
      <c r="J52" s="86"/>
      <c r="K52" s="87"/>
      <c r="S52" s="81"/>
      <c r="T52" s="81"/>
    </row>
    <row r="53" spans="2:20" outlineLevel="1" x14ac:dyDescent="0.25">
      <c r="B53" s="125" t="s">
        <v>44</v>
      </c>
      <c r="C53" s="126"/>
      <c r="D53" s="126"/>
      <c r="E53" s="126"/>
      <c r="F53" s="126"/>
      <c r="G53" s="126"/>
      <c r="H53" s="126"/>
      <c r="I53" s="126"/>
      <c r="J53" s="126"/>
      <c r="K53" s="127"/>
      <c r="S53" s="81"/>
      <c r="T53" s="81"/>
    </row>
    <row r="54" spans="2:20" outlineLevel="1" x14ac:dyDescent="0.25">
      <c r="B54" s="128"/>
      <c r="C54" s="129"/>
      <c r="D54" s="129"/>
      <c r="E54" s="129"/>
      <c r="F54" s="129"/>
      <c r="G54" s="129"/>
      <c r="H54" s="129"/>
      <c r="I54" s="129"/>
      <c r="J54" s="129"/>
      <c r="K54" s="130"/>
      <c r="S54" s="81"/>
      <c r="T54" s="81"/>
    </row>
    <row r="55" spans="2:20" outlineLevel="1" x14ac:dyDescent="0.25">
      <c r="B55" s="128"/>
      <c r="C55" s="129"/>
      <c r="D55" s="129"/>
      <c r="E55" s="129"/>
      <c r="F55" s="129"/>
      <c r="G55" s="129"/>
      <c r="H55" s="129"/>
      <c r="I55" s="129"/>
      <c r="J55" s="129"/>
      <c r="K55" s="130"/>
      <c r="S55" s="81"/>
      <c r="T55" s="81"/>
    </row>
    <row r="56" spans="2:20" ht="15.75" outlineLevel="1" thickBot="1" x14ac:dyDescent="0.3">
      <c r="B56" s="131"/>
      <c r="C56" s="132"/>
      <c r="D56" s="132"/>
      <c r="E56" s="132"/>
      <c r="F56" s="132"/>
      <c r="G56" s="132"/>
      <c r="H56" s="132"/>
      <c r="I56" s="132"/>
      <c r="J56" s="132"/>
      <c r="K56" s="133"/>
      <c r="S56" s="81"/>
      <c r="T56" s="81"/>
    </row>
    <row r="57" spans="2:20" ht="15.75" outlineLevel="1" thickBot="1" x14ac:dyDescent="0.3">
      <c r="B57" s="88" t="s">
        <v>110</v>
      </c>
      <c r="C57" s="88"/>
      <c r="D57" s="89"/>
      <c r="E57" s="89"/>
      <c r="F57" s="89"/>
      <c r="G57" s="89"/>
      <c r="H57" s="89"/>
      <c r="I57" s="89"/>
      <c r="J57" s="89"/>
      <c r="K57" s="90"/>
      <c r="S57" s="81"/>
      <c r="T57" s="81"/>
    </row>
    <row r="58" spans="2:20" ht="65.099999999999994" customHeight="1" outlineLevel="1" thickBot="1" x14ac:dyDescent="0.3">
      <c r="B58" s="150" t="s">
        <v>44</v>
      </c>
      <c r="C58" s="151"/>
      <c r="D58" s="151"/>
      <c r="E58" s="151"/>
      <c r="F58" s="151"/>
      <c r="G58" s="151"/>
      <c r="H58" s="151"/>
      <c r="I58" s="151"/>
      <c r="J58" s="151"/>
      <c r="K58" s="152"/>
      <c r="S58" s="81"/>
      <c r="T58" s="81"/>
    </row>
    <row r="59" spans="2:20" ht="15.75" outlineLevel="1" thickBot="1" x14ac:dyDescent="0.3">
      <c r="B59" s="88" t="s">
        <v>18</v>
      </c>
      <c r="C59" s="88"/>
      <c r="D59" s="89"/>
      <c r="E59" s="89"/>
      <c r="F59" s="89"/>
      <c r="G59" s="89"/>
      <c r="H59" s="89"/>
      <c r="I59" s="89"/>
      <c r="J59" s="89"/>
      <c r="K59" s="90"/>
      <c r="S59" s="81"/>
      <c r="T59" s="81"/>
    </row>
    <row r="60" spans="2:20" ht="15.75" outlineLevel="1" thickBot="1" x14ac:dyDescent="0.3">
      <c r="B60" s="145" t="s">
        <v>19</v>
      </c>
      <c r="C60" s="146"/>
      <c r="D60" s="145" t="s">
        <v>2</v>
      </c>
      <c r="E60" s="146"/>
      <c r="F60" s="145" t="s">
        <v>3</v>
      </c>
      <c r="G60" s="146"/>
      <c r="H60" s="145" t="s">
        <v>4</v>
      </c>
      <c r="I60" s="146"/>
      <c r="J60" s="145" t="s">
        <v>5</v>
      </c>
      <c r="K60" s="146"/>
      <c r="S60" s="81"/>
      <c r="T60" s="81"/>
    </row>
    <row r="61" spans="2:20" ht="65.099999999999994" customHeight="1" outlineLevel="1" thickBot="1" x14ac:dyDescent="0.3">
      <c r="B61" s="119" t="s">
        <v>51</v>
      </c>
      <c r="C61" s="121"/>
      <c r="D61" s="119" t="s">
        <v>51</v>
      </c>
      <c r="E61" s="121"/>
      <c r="F61" s="119" t="s">
        <v>51</v>
      </c>
      <c r="G61" s="121"/>
      <c r="H61" s="119" t="s">
        <v>51</v>
      </c>
      <c r="I61" s="121"/>
      <c r="J61" s="119" t="s">
        <v>51</v>
      </c>
      <c r="K61" s="121"/>
      <c r="S61" s="81"/>
      <c r="T61" s="81"/>
    </row>
    <row r="62" spans="2:20" ht="15.75" outlineLevel="1" thickBot="1" x14ac:dyDescent="0.3">
      <c r="B62" s="145" t="s">
        <v>6</v>
      </c>
      <c r="C62" s="146"/>
      <c r="D62" s="145" t="s">
        <v>7</v>
      </c>
      <c r="E62" s="146"/>
      <c r="F62" s="145" t="s">
        <v>8</v>
      </c>
      <c r="G62" s="146"/>
      <c r="H62" s="145" t="s">
        <v>9</v>
      </c>
      <c r="I62" s="146"/>
      <c r="J62" s="145" t="s">
        <v>10</v>
      </c>
      <c r="K62" s="146"/>
      <c r="S62" s="81"/>
      <c r="T62" s="81"/>
    </row>
    <row r="63" spans="2:20" ht="65.099999999999994" customHeight="1" outlineLevel="1" thickBot="1" x14ac:dyDescent="0.3">
      <c r="B63" s="119" t="s">
        <v>51</v>
      </c>
      <c r="C63" s="121"/>
      <c r="D63" s="119" t="s">
        <v>51</v>
      </c>
      <c r="E63" s="121"/>
      <c r="F63" s="119" t="s">
        <v>51</v>
      </c>
      <c r="G63" s="121"/>
      <c r="H63" s="119" t="s">
        <v>51</v>
      </c>
      <c r="I63" s="121"/>
      <c r="J63" s="119" t="s">
        <v>51</v>
      </c>
      <c r="K63" s="121"/>
      <c r="S63" s="81"/>
      <c r="T63" s="81"/>
    </row>
    <row r="64" spans="2:20" ht="15.75" outlineLevel="1" thickBot="1" x14ac:dyDescent="0.3">
      <c r="S64" s="81"/>
      <c r="T64" s="81"/>
    </row>
    <row r="65" spans="2:20" ht="15.75" outlineLevel="1" thickBot="1" x14ac:dyDescent="0.3">
      <c r="B65" s="82" t="s">
        <v>96</v>
      </c>
      <c r="C65" s="83"/>
      <c r="D65" s="83"/>
      <c r="E65" s="83"/>
      <c r="F65" s="83"/>
      <c r="G65" s="83"/>
      <c r="H65" s="83"/>
      <c r="I65" s="83"/>
      <c r="J65" s="83"/>
      <c r="K65" s="84"/>
      <c r="S65" s="81"/>
      <c r="T65" s="81"/>
    </row>
    <row r="66" spans="2:20" ht="15.75" outlineLevel="1" thickBot="1" x14ac:dyDescent="0.3">
      <c r="B66" s="85" t="s">
        <v>45</v>
      </c>
      <c r="C66" s="86"/>
      <c r="D66" s="86"/>
      <c r="E66" s="86"/>
      <c r="F66" s="86"/>
      <c r="G66" s="86"/>
      <c r="H66" s="86"/>
      <c r="I66" s="86"/>
      <c r="J66" s="86"/>
      <c r="K66" s="87"/>
      <c r="S66" s="81"/>
      <c r="T66" s="81"/>
    </row>
    <row r="67" spans="2:20" outlineLevel="1" x14ac:dyDescent="0.25">
      <c r="B67" s="134" t="s">
        <v>46</v>
      </c>
      <c r="C67" s="135"/>
      <c r="D67" s="135"/>
      <c r="E67" s="135"/>
      <c r="F67" s="135"/>
      <c r="G67" s="135"/>
      <c r="H67" s="135"/>
      <c r="I67" s="135"/>
      <c r="J67" s="135"/>
      <c r="K67" s="136"/>
      <c r="S67" s="81"/>
      <c r="T67" s="81"/>
    </row>
    <row r="68" spans="2:20" outlineLevel="1" x14ac:dyDescent="0.25">
      <c r="B68" s="137"/>
      <c r="C68" s="138"/>
      <c r="D68" s="138"/>
      <c r="E68" s="138"/>
      <c r="F68" s="138"/>
      <c r="G68" s="138"/>
      <c r="H68" s="138"/>
      <c r="I68" s="138"/>
      <c r="J68" s="138"/>
      <c r="K68" s="139"/>
      <c r="S68" s="81"/>
      <c r="T68" s="81"/>
    </row>
    <row r="69" spans="2:20" outlineLevel="1" x14ac:dyDescent="0.25">
      <c r="B69" s="137"/>
      <c r="C69" s="138"/>
      <c r="D69" s="138"/>
      <c r="E69" s="138"/>
      <c r="F69" s="138"/>
      <c r="G69" s="138"/>
      <c r="H69" s="138"/>
      <c r="I69" s="138"/>
      <c r="J69" s="138"/>
      <c r="K69" s="139"/>
      <c r="S69" s="81"/>
      <c r="T69" s="81"/>
    </row>
    <row r="70" spans="2:20" ht="15.75" outlineLevel="1" thickBot="1" x14ac:dyDescent="0.3">
      <c r="B70" s="140"/>
      <c r="C70" s="141"/>
      <c r="D70" s="141"/>
      <c r="E70" s="141"/>
      <c r="F70" s="141"/>
      <c r="G70" s="141"/>
      <c r="H70" s="141"/>
      <c r="I70" s="141"/>
      <c r="J70" s="141"/>
      <c r="K70" s="142"/>
      <c r="S70" s="81"/>
      <c r="T70" s="81"/>
    </row>
    <row r="71" spans="2:20" ht="15.75" outlineLevel="1" thickBot="1" x14ac:dyDescent="0.3">
      <c r="B71" s="88" t="s">
        <v>110</v>
      </c>
      <c r="C71" s="88"/>
      <c r="D71" s="89"/>
      <c r="E71" s="89"/>
      <c r="F71" s="89"/>
      <c r="G71" s="89"/>
      <c r="H71" s="89"/>
      <c r="I71" s="89"/>
      <c r="J71" s="89"/>
      <c r="K71" s="90"/>
      <c r="S71" s="81"/>
      <c r="T71" s="81"/>
    </row>
    <row r="72" spans="2:20" ht="65.099999999999994" customHeight="1" outlineLevel="1" thickBot="1" x14ac:dyDescent="0.3">
      <c r="B72" s="150" t="s">
        <v>44</v>
      </c>
      <c r="C72" s="151"/>
      <c r="D72" s="151"/>
      <c r="E72" s="151"/>
      <c r="F72" s="151"/>
      <c r="G72" s="151"/>
      <c r="H72" s="151"/>
      <c r="I72" s="151"/>
      <c r="J72" s="151"/>
      <c r="K72" s="152"/>
      <c r="S72" s="81"/>
      <c r="T72" s="81"/>
    </row>
    <row r="73" spans="2:20" ht="15.75" outlineLevel="1" thickBot="1" x14ac:dyDescent="0.3">
      <c r="B73" s="88" t="s">
        <v>18</v>
      </c>
      <c r="C73" s="88"/>
      <c r="D73" s="89"/>
      <c r="E73" s="89"/>
      <c r="F73" s="89"/>
      <c r="G73" s="89"/>
      <c r="H73" s="89"/>
      <c r="I73" s="89"/>
      <c r="J73" s="89"/>
      <c r="K73" s="90"/>
      <c r="S73" s="81"/>
      <c r="T73" s="81"/>
    </row>
    <row r="74" spans="2:20" ht="15.75" outlineLevel="1" thickBot="1" x14ac:dyDescent="0.3">
      <c r="B74" s="145" t="s">
        <v>19</v>
      </c>
      <c r="C74" s="146"/>
      <c r="D74" s="145" t="s">
        <v>2</v>
      </c>
      <c r="E74" s="146"/>
      <c r="F74" s="145" t="s">
        <v>3</v>
      </c>
      <c r="G74" s="146"/>
      <c r="H74" s="145" t="s">
        <v>4</v>
      </c>
      <c r="I74" s="146"/>
      <c r="J74" s="145" t="s">
        <v>5</v>
      </c>
      <c r="K74" s="146"/>
      <c r="S74" s="81"/>
      <c r="T74" s="81"/>
    </row>
    <row r="75" spans="2:20" ht="65.099999999999994" customHeight="1" outlineLevel="1" thickBot="1" x14ac:dyDescent="0.3">
      <c r="B75" s="119" t="s">
        <v>51</v>
      </c>
      <c r="C75" s="121"/>
      <c r="D75" s="119" t="s">
        <v>51</v>
      </c>
      <c r="E75" s="121"/>
      <c r="F75" s="119" t="s">
        <v>51</v>
      </c>
      <c r="G75" s="121"/>
      <c r="H75" s="119" t="s">
        <v>51</v>
      </c>
      <c r="I75" s="121"/>
      <c r="J75" s="119" t="s">
        <v>51</v>
      </c>
      <c r="K75" s="121"/>
      <c r="S75" s="81"/>
      <c r="T75" s="81"/>
    </row>
    <row r="76" spans="2:20" ht="15.75" outlineLevel="1" thickBot="1" x14ac:dyDescent="0.3">
      <c r="B76" s="145" t="s">
        <v>6</v>
      </c>
      <c r="C76" s="146"/>
      <c r="D76" s="145" t="s">
        <v>7</v>
      </c>
      <c r="E76" s="146"/>
      <c r="F76" s="145" t="s">
        <v>8</v>
      </c>
      <c r="G76" s="146"/>
      <c r="H76" s="145" t="s">
        <v>9</v>
      </c>
      <c r="I76" s="146"/>
      <c r="J76" s="145" t="s">
        <v>10</v>
      </c>
      <c r="K76" s="146"/>
      <c r="S76" s="81"/>
      <c r="T76" s="81"/>
    </row>
    <row r="77" spans="2:20" ht="65.099999999999994" customHeight="1" outlineLevel="1" thickBot="1" x14ac:dyDescent="0.3">
      <c r="B77" s="119" t="s">
        <v>51</v>
      </c>
      <c r="C77" s="121"/>
      <c r="D77" s="119" t="s">
        <v>51</v>
      </c>
      <c r="E77" s="121"/>
      <c r="F77" s="119" t="s">
        <v>51</v>
      </c>
      <c r="G77" s="121"/>
      <c r="H77" s="119" t="s">
        <v>51</v>
      </c>
      <c r="I77" s="121"/>
      <c r="J77" s="119" t="s">
        <v>51</v>
      </c>
      <c r="K77" s="121"/>
      <c r="S77" s="81"/>
      <c r="T77" s="81"/>
    </row>
    <row r="78" spans="2:20" ht="15.75" outlineLevel="1" thickBot="1" x14ac:dyDescent="0.3">
      <c r="S78" s="81"/>
      <c r="T78" s="81"/>
    </row>
    <row r="79" spans="2:20" ht="15.75" outlineLevel="1" thickBot="1" x14ac:dyDescent="0.3">
      <c r="B79" s="82" t="s">
        <v>97</v>
      </c>
      <c r="C79" s="83"/>
      <c r="D79" s="83"/>
      <c r="E79" s="83"/>
      <c r="F79" s="83"/>
      <c r="G79" s="83"/>
      <c r="H79" s="83"/>
      <c r="I79" s="83"/>
      <c r="J79" s="83"/>
      <c r="K79" s="84"/>
      <c r="S79" s="81"/>
      <c r="T79" s="81"/>
    </row>
    <row r="80" spans="2:20" ht="15.75" outlineLevel="1" thickBot="1" x14ac:dyDescent="0.3">
      <c r="B80" s="85" t="s">
        <v>45</v>
      </c>
      <c r="C80" s="86"/>
      <c r="D80" s="86"/>
      <c r="E80" s="86"/>
      <c r="F80" s="86"/>
      <c r="G80" s="86"/>
      <c r="H80" s="86"/>
      <c r="I80" s="86"/>
      <c r="J80" s="86"/>
      <c r="K80" s="87"/>
      <c r="S80" s="81"/>
      <c r="T80" s="81"/>
    </row>
    <row r="81" spans="2:20" outlineLevel="1" x14ac:dyDescent="0.25">
      <c r="B81" s="134" t="s">
        <v>46</v>
      </c>
      <c r="C81" s="135"/>
      <c r="D81" s="135"/>
      <c r="E81" s="135"/>
      <c r="F81" s="135"/>
      <c r="G81" s="135"/>
      <c r="H81" s="135"/>
      <c r="I81" s="135"/>
      <c r="J81" s="135"/>
      <c r="K81" s="136"/>
      <c r="S81" s="81"/>
      <c r="T81" s="81"/>
    </row>
    <row r="82" spans="2:20" outlineLevel="1" x14ac:dyDescent="0.25">
      <c r="B82" s="137"/>
      <c r="C82" s="138"/>
      <c r="D82" s="138"/>
      <c r="E82" s="138"/>
      <c r="F82" s="138"/>
      <c r="G82" s="138"/>
      <c r="H82" s="138"/>
      <c r="I82" s="138"/>
      <c r="J82" s="138"/>
      <c r="K82" s="139"/>
      <c r="S82" s="81"/>
      <c r="T82" s="81"/>
    </row>
    <row r="83" spans="2:20" outlineLevel="1" x14ac:dyDescent="0.25">
      <c r="B83" s="137"/>
      <c r="C83" s="138"/>
      <c r="D83" s="138"/>
      <c r="E83" s="138"/>
      <c r="F83" s="138"/>
      <c r="G83" s="138"/>
      <c r="H83" s="138"/>
      <c r="I83" s="138"/>
      <c r="J83" s="138"/>
      <c r="K83" s="139"/>
      <c r="S83" s="81"/>
      <c r="T83" s="81"/>
    </row>
    <row r="84" spans="2:20" ht="15.75" outlineLevel="1" thickBot="1" x14ac:dyDescent="0.3">
      <c r="B84" s="140"/>
      <c r="C84" s="141"/>
      <c r="D84" s="141"/>
      <c r="E84" s="141"/>
      <c r="F84" s="141"/>
      <c r="G84" s="141"/>
      <c r="H84" s="141"/>
      <c r="I84" s="141"/>
      <c r="J84" s="141"/>
      <c r="K84" s="142"/>
      <c r="S84" s="81"/>
      <c r="T84" s="81"/>
    </row>
    <row r="85" spans="2:20" ht="15.75" outlineLevel="1" thickBot="1" x14ac:dyDescent="0.3">
      <c r="B85" s="88" t="s">
        <v>110</v>
      </c>
      <c r="C85" s="88"/>
      <c r="D85" s="89"/>
      <c r="E85" s="89"/>
      <c r="F85" s="89"/>
      <c r="G85" s="89"/>
      <c r="H85" s="89"/>
      <c r="I85" s="89"/>
      <c r="J85" s="89"/>
      <c r="K85" s="90"/>
      <c r="S85" s="81"/>
      <c r="T85" s="81"/>
    </row>
    <row r="86" spans="2:20" ht="65.099999999999994" customHeight="1" outlineLevel="1" thickBot="1" x14ac:dyDescent="0.3">
      <c r="B86" s="150" t="s">
        <v>44</v>
      </c>
      <c r="C86" s="151"/>
      <c r="D86" s="151"/>
      <c r="E86" s="151"/>
      <c r="F86" s="151"/>
      <c r="G86" s="151"/>
      <c r="H86" s="151"/>
      <c r="I86" s="151"/>
      <c r="J86" s="151"/>
      <c r="K86" s="152"/>
      <c r="S86" s="81"/>
      <c r="T86" s="81"/>
    </row>
    <row r="87" spans="2:20" ht="15.75" outlineLevel="1" thickBot="1" x14ac:dyDescent="0.3">
      <c r="B87" s="88" t="s">
        <v>18</v>
      </c>
      <c r="C87" s="88"/>
      <c r="D87" s="89"/>
      <c r="E87" s="89"/>
      <c r="F87" s="89"/>
      <c r="G87" s="89"/>
      <c r="H87" s="89"/>
      <c r="I87" s="89"/>
      <c r="J87" s="89"/>
      <c r="K87" s="90"/>
      <c r="S87" s="81"/>
      <c r="T87" s="81"/>
    </row>
    <row r="88" spans="2:20" ht="15.75" outlineLevel="1" thickBot="1" x14ac:dyDescent="0.3">
      <c r="B88" s="145" t="s">
        <v>19</v>
      </c>
      <c r="C88" s="146"/>
      <c r="D88" s="145" t="s">
        <v>2</v>
      </c>
      <c r="E88" s="146"/>
      <c r="F88" s="145" t="s">
        <v>3</v>
      </c>
      <c r="G88" s="146"/>
      <c r="H88" s="145" t="s">
        <v>4</v>
      </c>
      <c r="I88" s="146"/>
      <c r="J88" s="145" t="s">
        <v>5</v>
      </c>
      <c r="K88" s="146"/>
      <c r="S88" s="81"/>
      <c r="T88" s="81"/>
    </row>
    <row r="89" spans="2:20" ht="65.099999999999994" customHeight="1" outlineLevel="1" thickBot="1" x14ac:dyDescent="0.3">
      <c r="B89" s="119" t="s">
        <v>51</v>
      </c>
      <c r="C89" s="121"/>
      <c r="D89" s="119" t="s">
        <v>51</v>
      </c>
      <c r="E89" s="121"/>
      <c r="F89" s="119" t="s">
        <v>51</v>
      </c>
      <c r="G89" s="121"/>
      <c r="H89" s="119" t="s">
        <v>51</v>
      </c>
      <c r="I89" s="121"/>
      <c r="J89" s="119" t="s">
        <v>51</v>
      </c>
      <c r="K89" s="121"/>
      <c r="S89" s="81"/>
      <c r="T89" s="81"/>
    </row>
    <row r="90" spans="2:20" ht="15.75" outlineLevel="1" thickBot="1" x14ac:dyDescent="0.3">
      <c r="B90" s="145" t="s">
        <v>6</v>
      </c>
      <c r="C90" s="146"/>
      <c r="D90" s="145" t="s">
        <v>7</v>
      </c>
      <c r="E90" s="146"/>
      <c r="F90" s="145" t="s">
        <v>8</v>
      </c>
      <c r="G90" s="146"/>
      <c r="H90" s="145" t="s">
        <v>9</v>
      </c>
      <c r="I90" s="146"/>
      <c r="J90" s="145" t="s">
        <v>10</v>
      </c>
      <c r="K90" s="146"/>
      <c r="S90" s="81"/>
      <c r="T90" s="81"/>
    </row>
    <row r="91" spans="2:20" ht="65.099999999999994" customHeight="1" outlineLevel="1" thickBot="1" x14ac:dyDescent="0.3">
      <c r="B91" s="119" t="s">
        <v>51</v>
      </c>
      <c r="C91" s="121"/>
      <c r="D91" s="119" t="s">
        <v>51</v>
      </c>
      <c r="E91" s="121"/>
      <c r="F91" s="119" t="s">
        <v>51</v>
      </c>
      <c r="G91" s="121"/>
      <c r="H91" s="119" t="s">
        <v>51</v>
      </c>
      <c r="I91" s="121"/>
      <c r="J91" s="119" t="s">
        <v>51</v>
      </c>
      <c r="K91" s="121"/>
      <c r="S91" s="81"/>
      <c r="T91" s="81"/>
    </row>
    <row r="92" spans="2:20" ht="15.75" outlineLevel="1" thickBot="1" x14ac:dyDescent="0.3">
      <c r="S92" s="81"/>
      <c r="T92" s="81"/>
    </row>
    <row r="93" spans="2:20" ht="15.75" outlineLevel="1" thickBot="1" x14ac:dyDescent="0.3">
      <c r="B93" s="82" t="s">
        <v>98</v>
      </c>
      <c r="C93" s="83"/>
      <c r="D93" s="83"/>
      <c r="E93" s="83"/>
      <c r="F93" s="83"/>
      <c r="G93" s="83"/>
      <c r="H93" s="83"/>
      <c r="I93" s="83"/>
      <c r="J93" s="83"/>
      <c r="K93" s="84"/>
      <c r="S93" s="81"/>
      <c r="T93" s="81"/>
    </row>
    <row r="94" spans="2:20" ht="15.75" outlineLevel="1" thickBot="1" x14ac:dyDescent="0.3">
      <c r="B94" s="85" t="s">
        <v>45</v>
      </c>
      <c r="C94" s="86"/>
      <c r="D94" s="86"/>
      <c r="E94" s="86"/>
      <c r="F94" s="86"/>
      <c r="G94" s="86"/>
      <c r="H94" s="86"/>
      <c r="I94" s="86"/>
      <c r="J94" s="86"/>
      <c r="K94" s="87"/>
      <c r="S94" s="81"/>
      <c r="T94" s="81"/>
    </row>
    <row r="95" spans="2:20" outlineLevel="1" x14ac:dyDescent="0.25">
      <c r="B95" s="134" t="s">
        <v>46</v>
      </c>
      <c r="C95" s="135"/>
      <c r="D95" s="135"/>
      <c r="E95" s="135"/>
      <c r="F95" s="135"/>
      <c r="G95" s="135"/>
      <c r="H95" s="135"/>
      <c r="I95" s="135"/>
      <c r="J95" s="135"/>
      <c r="K95" s="136"/>
      <c r="S95" s="81"/>
      <c r="T95" s="81"/>
    </row>
    <row r="96" spans="2:20" outlineLevel="1" x14ac:dyDescent="0.25">
      <c r="B96" s="137"/>
      <c r="C96" s="138"/>
      <c r="D96" s="138"/>
      <c r="E96" s="138"/>
      <c r="F96" s="138"/>
      <c r="G96" s="138"/>
      <c r="H96" s="138"/>
      <c r="I96" s="138"/>
      <c r="J96" s="138"/>
      <c r="K96" s="139"/>
      <c r="S96" s="81"/>
      <c r="T96" s="81"/>
    </row>
    <row r="97" spans="2:20" outlineLevel="1" x14ac:dyDescent="0.25">
      <c r="B97" s="137"/>
      <c r="C97" s="138"/>
      <c r="D97" s="138"/>
      <c r="E97" s="138"/>
      <c r="F97" s="138"/>
      <c r="G97" s="138"/>
      <c r="H97" s="138"/>
      <c r="I97" s="138"/>
      <c r="J97" s="138"/>
      <c r="K97" s="139"/>
      <c r="S97" s="81"/>
      <c r="T97" s="81"/>
    </row>
    <row r="98" spans="2:20" ht="15.75" outlineLevel="1" thickBot="1" x14ac:dyDescent="0.3">
      <c r="B98" s="140"/>
      <c r="C98" s="141"/>
      <c r="D98" s="141"/>
      <c r="E98" s="141"/>
      <c r="F98" s="141"/>
      <c r="G98" s="141"/>
      <c r="H98" s="141"/>
      <c r="I98" s="141"/>
      <c r="J98" s="141"/>
      <c r="K98" s="142"/>
      <c r="S98" s="81"/>
      <c r="T98" s="81"/>
    </row>
    <row r="99" spans="2:20" ht="15.75" outlineLevel="1" thickBot="1" x14ac:dyDescent="0.3">
      <c r="B99" s="88" t="s">
        <v>110</v>
      </c>
      <c r="C99" s="88"/>
      <c r="D99" s="89"/>
      <c r="E99" s="89"/>
      <c r="F99" s="89"/>
      <c r="G99" s="89"/>
      <c r="H99" s="89"/>
      <c r="I99" s="89"/>
      <c r="J99" s="89"/>
      <c r="K99" s="90"/>
      <c r="S99" s="81"/>
      <c r="T99" s="81"/>
    </row>
    <row r="100" spans="2:20" ht="65.099999999999994" customHeight="1" outlineLevel="1" thickBot="1" x14ac:dyDescent="0.3">
      <c r="B100" s="150" t="s">
        <v>44</v>
      </c>
      <c r="C100" s="151"/>
      <c r="D100" s="151"/>
      <c r="E100" s="151"/>
      <c r="F100" s="151"/>
      <c r="G100" s="151"/>
      <c r="H100" s="151"/>
      <c r="I100" s="151"/>
      <c r="J100" s="151"/>
      <c r="K100" s="152"/>
      <c r="S100" s="81"/>
      <c r="T100" s="81"/>
    </row>
    <row r="101" spans="2:20" ht="15.75" outlineLevel="1" thickBot="1" x14ac:dyDescent="0.3">
      <c r="B101" s="88" t="s">
        <v>18</v>
      </c>
      <c r="C101" s="88"/>
      <c r="D101" s="89"/>
      <c r="E101" s="89"/>
      <c r="F101" s="89"/>
      <c r="G101" s="89"/>
      <c r="H101" s="89"/>
      <c r="I101" s="89"/>
      <c r="J101" s="89"/>
      <c r="K101" s="90"/>
      <c r="S101" s="81"/>
      <c r="T101" s="81"/>
    </row>
    <row r="102" spans="2:20" ht="15.75" outlineLevel="1" thickBot="1" x14ac:dyDescent="0.3">
      <c r="B102" s="145" t="s">
        <v>19</v>
      </c>
      <c r="C102" s="146"/>
      <c r="D102" s="145" t="s">
        <v>2</v>
      </c>
      <c r="E102" s="146"/>
      <c r="F102" s="145" t="s">
        <v>3</v>
      </c>
      <c r="G102" s="146"/>
      <c r="H102" s="145" t="s">
        <v>4</v>
      </c>
      <c r="I102" s="146"/>
      <c r="J102" s="145" t="s">
        <v>5</v>
      </c>
      <c r="K102" s="146"/>
      <c r="S102" s="81"/>
      <c r="T102" s="81"/>
    </row>
    <row r="103" spans="2:20" ht="65.099999999999994" customHeight="1" outlineLevel="1" thickBot="1" x14ac:dyDescent="0.3">
      <c r="B103" s="119" t="s">
        <v>51</v>
      </c>
      <c r="C103" s="121"/>
      <c r="D103" s="119" t="s">
        <v>51</v>
      </c>
      <c r="E103" s="121"/>
      <c r="F103" s="119" t="s">
        <v>51</v>
      </c>
      <c r="G103" s="121"/>
      <c r="H103" s="119" t="s">
        <v>51</v>
      </c>
      <c r="I103" s="121"/>
      <c r="J103" s="119" t="s">
        <v>51</v>
      </c>
      <c r="K103" s="121"/>
      <c r="S103" s="81"/>
      <c r="T103" s="81"/>
    </row>
    <row r="104" spans="2:20" ht="15.75" outlineLevel="1" thickBot="1" x14ac:dyDescent="0.3">
      <c r="B104" s="145" t="s">
        <v>6</v>
      </c>
      <c r="C104" s="146"/>
      <c r="D104" s="145" t="s">
        <v>7</v>
      </c>
      <c r="E104" s="146"/>
      <c r="F104" s="145" t="s">
        <v>8</v>
      </c>
      <c r="G104" s="146"/>
      <c r="H104" s="145" t="s">
        <v>9</v>
      </c>
      <c r="I104" s="146"/>
      <c r="J104" s="145" t="s">
        <v>10</v>
      </c>
      <c r="K104" s="146"/>
      <c r="S104" s="81"/>
      <c r="T104" s="81"/>
    </row>
    <row r="105" spans="2:20" ht="65.099999999999994" customHeight="1" outlineLevel="1" thickBot="1" x14ac:dyDescent="0.3">
      <c r="B105" s="119" t="s">
        <v>51</v>
      </c>
      <c r="C105" s="121"/>
      <c r="D105" s="119" t="s">
        <v>51</v>
      </c>
      <c r="E105" s="121"/>
      <c r="F105" s="119" t="s">
        <v>51</v>
      </c>
      <c r="G105" s="121"/>
      <c r="H105" s="119" t="s">
        <v>51</v>
      </c>
      <c r="I105" s="121"/>
      <c r="J105" s="119" t="s">
        <v>51</v>
      </c>
      <c r="K105" s="121"/>
      <c r="S105" s="81"/>
      <c r="T105" s="81"/>
    </row>
    <row r="106" spans="2:20" ht="15.75" outlineLevel="1" thickBot="1" x14ac:dyDescent="0.3">
      <c r="S106" s="81"/>
      <c r="T106" s="81"/>
    </row>
    <row r="107" spans="2:20" ht="15.75" outlineLevel="1" thickBot="1" x14ac:dyDescent="0.3">
      <c r="B107" s="82" t="s">
        <v>99</v>
      </c>
      <c r="C107" s="83"/>
      <c r="D107" s="83"/>
      <c r="E107" s="83"/>
      <c r="F107" s="83"/>
      <c r="G107" s="83"/>
      <c r="H107" s="83"/>
      <c r="I107" s="83"/>
      <c r="J107" s="83"/>
      <c r="K107" s="84"/>
      <c r="S107" s="81"/>
      <c r="T107" s="81"/>
    </row>
    <row r="108" spans="2:20" ht="15.75" outlineLevel="1" thickBot="1" x14ac:dyDescent="0.3">
      <c r="B108" s="85" t="s">
        <v>45</v>
      </c>
      <c r="C108" s="86"/>
      <c r="D108" s="86"/>
      <c r="E108" s="86"/>
      <c r="F108" s="86"/>
      <c r="G108" s="86"/>
      <c r="H108" s="86"/>
      <c r="I108" s="86"/>
      <c r="J108" s="86"/>
      <c r="K108" s="87"/>
      <c r="S108" s="81"/>
      <c r="T108" s="81"/>
    </row>
    <row r="109" spans="2:20" outlineLevel="1" x14ac:dyDescent="0.25">
      <c r="B109" s="134" t="s">
        <v>46</v>
      </c>
      <c r="C109" s="135"/>
      <c r="D109" s="135"/>
      <c r="E109" s="135"/>
      <c r="F109" s="135"/>
      <c r="G109" s="135"/>
      <c r="H109" s="135"/>
      <c r="I109" s="135"/>
      <c r="J109" s="135"/>
      <c r="K109" s="136"/>
      <c r="S109" s="81"/>
      <c r="T109" s="81"/>
    </row>
    <row r="110" spans="2:20" outlineLevel="1" x14ac:dyDescent="0.25">
      <c r="B110" s="137"/>
      <c r="C110" s="138"/>
      <c r="D110" s="138"/>
      <c r="E110" s="138"/>
      <c r="F110" s="138"/>
      <c r="G110" s="138"/>
      <c r="H110" s="138"/>
      <c r="I110" s="138"/>
      <c r="J110" s="138"/>
      <c r="K110" s="139"/>
      <c r="S110" s="81"/>
      <c r="T110" s="81"/>
    </row>
    <row r="111" spans="2:20" outlineLevel="1" x14ac:dyDescent="0.25">
      <c r="B111" s="137"/>
      <c r="C111" s="138"/>
      <c r="D111" s="138"/>
      <c r="E111" s="138"/>
      <c r="F111" s="138"/>
      <c r="G111" s="138"/>
      <c r="H111" s="138"/>
      <c r="I111" s="138"/>
      <c r="J111" s="138"/>
      <c r="K111" s="139"/>
      <c r="S111" s="81"/>
      <c r="T111" s="81"/>
    </row>
    <row r="112" spans="2:20" ht="15.75" outlineLevel="1" thickBot="1" x14ac:dyDescent="0.3">
      <c r="B112" s="140"/>
      <c r="C112" s="141"/>
      <c r="D112" s="141"/>
      <c r="E112" s="141"/>
      <c r="F112" s="141"/>
      <c r="G112" s="141"/>
      <c r="H112" s="141"/>
      <c r="I112" s="141"/>
      <c r="J112" s="141"/>
      <c r="K112" s="142"/>
      <c r="S112" s="81"/>
      <c r="T112" s="81"/>
    </row>
    <row r="113" spans="2:20" ht="15.75" outlineLevel="1" thickBot="1" x14ac:dyDescent="0.3">
      <c r="B113" s="88" t="s">
        <v>110</v>
      </c>
      <c r="C113" s="88"/>
      <c r="D113" s="89"/>
      <c r="E113" s="89"/>
      <c r="F113" s="89"/>
      <c r="G113" s="89"/>
      <c r="H113" s="89"/>
      <c r="I113" s="89"/>
      <c r="J113" s="89"/>
      <c r="K113" s="90"/>
      <c r="S113" s="81"/>
      <c r="T113" s="81"/>
    </row>
    <row r="114" spans="2:20" ht="65.099999999999994" customHeight="1" outlineLevel="1" thickBot="1" x14ac:dyDescent="0.3">
      <c r="B114" s="150" t="s">
        <v>44</v>
      </c>
      <c r="C114" s="151"/>
      <c r="D114" s="151"/>
      <c r="E114" s="151"/>
      <c r="F114" s="151"/>
      <c r="G114" s="151"/>
      <c r="H114" s="151"/>
      <c r="I114" s="151"/>
      <c r="J114" s="151"/>
      <c r="K114" s="152"/>
      <c r="S114" s="81"/>
      <c r="T114" s="81"/>
    </row>
    <row r="115" spans="2:20" ht="15.75" outlineLevel="1" thickBot="1" x14ac:dyDescent="0.3">
      <c r="B115" s="88" t="s">
        <v>18</v>
      </c>
      <c r="C115" s="88"/>
      <c r="D115" s="89"/>
      <c r="E115" s="89"/>
      <c r="F115" s="89"/>
      <c r="G115" s="89"/>
      <c r="H115" s="89"/>
      <c r="I115" s="89"/>
      <c r="J115" s="89"/>
      <c r="K115" s="90"/>
      <c r="S115" s="81"/>
      <c r="T115" s="81"/>
    </row>
    <row r="116" spans="2:20" ht="15.75" outlineLevel="1" thickBot="1" x14ac:dyDescent="0.3">
      <c r="B116" s="145" t="s">
        <v>19</v>
      </c>
      <c r="C116" s="146"/>
      <c r="D116" s="145" t="s">
        <v>2</v>
      </c>
      <c r="E116" s="146"/>
      <c r="F116" s="145" t="s">
        <v>3</v>
      </c>
      <c r="G116" s="146"/>
      <c r="H116" s="145" t="s">
        <v>4</v>
      </c>
      <c r="I116" s="146"/>
      <c r="J116" s="145" t="s">
        <v>5</v>
      </c>
      <c r="K116" s="146"/>
      <c r="S116" s="81"/>
      <c r="T116" s="81"/>
    </row>
    <row r="117" spans="2:20" ht="65.099999999999994" customHeight="1" outlineLevel="1" thickBot="1" x14ac:dyDescent="0.3">
      <c r="B117" s="119" t="s">
        <v>51</v>
      </c>
      <c r="C117" s="121"/>
      <c r="D117" s="119" t="s">
        <v>51</v>
      </c>
      <c r="E117" s="121"/>
      <c r="F117" s="119" t="s">
        <v>51</v>
      </c>
      <c r="G117" s="121"/>
      <c r="H117" s="119" t="s">
        <v>51</v>
      </c>
      <c r="I117" s="121"/>
      <c r="J117" s="119" t="s">
        <v>51</v>
      </c>
      <c r="K117" s="121"/>
      <c r="S117" s="81"/>
      <c r="T117" s="81"/>
    </row>
    <row r="118" spans="2:20" ht="15.75" outlineLevel="1" thickBot="1" x14ac:dyDescent="0.3">
      <c r="B118" s="145" t="s">
        <v>6</v>
      </c>
      <c r="C118" s="146"/>
      <c r="D118" s="145" t="s">
        <v>7</v>
      </c>
      <c r="E118" s="146"/>
      <c r="F118" s="145" t="s">
        <v>8</v>
      </c>
      <c r="G118" s="146"/>
      <c r="H118" s="145" t="s">
        <v>9</v>
      </c>
      <c r="I118" s="146"/>
      <c r="J118" s="145" t="s">
        <v>10</v>
      </c>
      <c r="K118" s="146"/>
      <c r="S118" s="81"/>
      <c r="T118" s="81"/>
    </row>
    <row r="119" spans="2:20" ht="65.099999999999994" customHeight="1" outlineLevel="1" thickBot="1" x14ac:dyDescent="0.3">
      <c r="B119" s="119" t="s">
        <v>51</v>
      </c>
      <c r="C119" s="121"/>
      <c r="D119" s="119" t="s">
        <v>51</v>
      </c>
      <c r="E119" s="121"/>
      <c r="F119" s="119" t="s">
        <v>51</v>
      </c>
      <c r="G119" s="121"/>
      <c r="H119" s="119" t="s">
        <v>51</v>
      </c>
      <c r="I119" s="121"/>
      <c r="J119" s="119" t="s">
        <v>51</v>
      </c>
      <c r="K119" s="121"/>
      <c r="S119" s="81"/>
      <c r="T119" s="81"/>
    </row>
    <row r="120" spans="2:20" ht="15.75" thickBot="1" x14ac:dyDescent="0.3">
      <c r="S120" s="81"/>
      <c r="T120" s="81"/>
    </row>
    <row r="121" spans="2:20" ht="15.75" collapsed="1" thickBot="1" x14ac:dyDescent="0.3">
      <c r="B121" s="74" t="str">
        <f>CONCATENATE("Usage - ",B2)</f>
        <v>Usage - Research Program 2</v>
      </c>
      <c r="C121" s="71"/>
      <c r="D121" s="71" t="str">
        <f>D2</f>
        <v>[Research Program 2 Name]</v>
      </c>
      <c r="E121" s="71"/>
      <c r="F121" s="71"/>
      <c r="G121" s="71"/>
      <c r="H121" s="71"/>
      <c r="I121" s="71"/>
      <c r="J121" s="71"/>
      <c r="K121" s="72"/>
      <c r="S121" s="81" t="s">
        <v>59</v>
      </c>
      <c r="T121" s="81"/>
    </row>
    <row r="122" spans="2:20" ht="15.75" outlineLevel="1" thickBot="1" x14ac:dyDescent="0.3"/>
    <row r="123" spans="2:20" ht="15.75" outlineLevel="1" thickBot="1" x14ac:dyDescent="0.3">
      <c r="B123" s="82" t="s">
        <v>100</v>
      </c>
      <c r="C123" s="83"/>
      <c r="D123" s="83"/>
      <c r="E123" s="83"/>
      <c r="F123" s="83"/>
      <c r="G123" s="83"/>
      <c r="H123" s="83"/>
      <c r="I123" s="83"/>
      <c r="J123" s="83"/>
      <c r="K123" s="84"/>
      <c r="S123" s="81" t="s">
        <v>52</v>
      </c>
      <c r="T123" s="81" t="s">
        <v>53</v>
      </c>
    </row>
    <row r="124" spans="2:20" ht="15.75" outlineLevel="1" thickBot="1" x14ac:dyDescent="0.3">
      <c r="B124" s="91" t="s">
        <v>21</v>
      </c>
      <c r="C124" s="92"/>
      <c r="D124" s="92"/>
      <c r="E124" s="92"/>
      <c r="F124" s="92"/>
      <c r="G124" s="92"/>
      <c r="H124" s="92"/>
      <c r="I124" s="92"/>
      <c r="J124" s="92"/>
      <c r="K124" s="93"/>
      <c r="S124" s="81" t="s">
        <v>176</v>
      </c>
      <c r="T124" s="81">
        <v>0.95</v>
      </c>
    </row>
    <row r="125" spans="2:20" ht="15.75" outlineLevel="1" thickBot="1" x14ac:dyDescent="0.3">
      <c r="B125" s="150" t="s">
        <v>46</v>
      </c>
      <c r="C125" s="151"/>
      <c r="D125" s="151"/>
      <c r="E125" s="151"/>
      <c r="F125" s="151"/>
      <c r="G125" s="151"/>
      <c r="H125" s="151"/>
      <c r="I125" s="151"/>
      <c r="J125" s="151"/>
      <c r="K125" s="152"/>
      <c r="S125" s="81" t="s">
        <v>55</v>
      </c>
      <c r="T125" s="81">
        <v>0.75</v>
      </c>
    </row>
    <row r="126" spans="2:20" ht="15.75" outlineLevel="1" thickBot="1" x14ac:dyDescent="0.3">
      <c r="B126" s="94" t="s">
        <v>89</v>
      </c>
      <c r="C126" s="95"/>
      <c r="D126" s="95"/>
      <c r="E126" s="95"/>
      <c r="F126" s="95"/>
      <c r="G126" s="95"/>
      <c r="H126" s="95"/>
      <c r="I126" s="95"/>
      <c r="J126" s="95"/>
      <c r="K126" s="96"/>
      <c r="S126" s="81" t="s">
        <v>56</v>
      </c>
      <c r="T126" s="81">
        <v>0.5</v>
      </c>
    </row>
    <row r="127" spans="2:20" ht="65.099999999999994" customHeight="1" outlineLevel="1" thickBot="1" x14ac:dyDescent="0.3">
      <c r="B127" s="150" t="s">
        <v>46</v>
      </c>
      <c r="C127" s="151"/>
      <c r="D127" s="151"/>
      <c r="E127" s="151"/>
      <c r="F127" s="151"/>
      <c r="G127" s="151"/>
      <c r="H127" s="151"/>
      <c r="I127" s="151"/>
      <c r="J127" s="151"/>
      <c r="K127" s="152"/>
      <c r="S127" s="81" t="s">
        <v>57</v>
      </c>
      <c r="T127" s="81">
        <v>0.25</v>
      </c>
    </row>
    <row r="128" spans="2:20" ht="15.75" outlineLevel="1" thickBot="1" x14ac:dyDescent="0.3">
      <c r="B128" s="94" t="s">
        <v>216</v>
      </c>
      <c r="C128" s="95"/>
      <c r="D128" s="95"/>
      <c r="E128" s="95"/>
      <c r="F128" s="95"/>
      <c r="G128" s="95"/>
      <c r="H128" s="95"/>
      <c r="I128" s="95"/>
      <c r="J128" s="95"/>
      <c r="K128" s="96"/>
      <c r="S128" s="81" t="s">
        <v>177</v>
      </c>
      <c r="T128" s="81">
        <v>0.05</v>
      </c>
    </row>
    <row r="129" spans="2:20" ht="15.75" outlineLevel="1" thickBot="1" x14ac:dyDescent="0.3">
      <c r="B129" s="119" t="s">
        <v>177</v>
      </c>
      <c r="C129" s="120"/>
      <c r="D129" s="120"/>
      <c r="E129" s="120"/>
      <c r="F129" s="120"/>
      <c r="G129" s="120"/>
      <c r="H129" s="120"/>
      <c r="I129" s="120"/>
      <c r="J129" s="120"/>
      <c r="K129" s="121"/>
      <c r="S129" s="97">
        <f>IF(B129="",0,VLOOKUP(B129,S124:T128,2,FALSE))</f>
        <v>0.05</v>
      </c>
      <c r="T129" s="97">
        <f>IF(B133="",0,VLOOKUP(B133,S124:T128,2,FALSE))</f>
        <v>0.05</v>
      </c>
    </row>
    <row r="130" spans="2:20" ht="15.75" outlineLevel="1" thickBot="1" x14ac:dyDescent="0.3">
      <c r="B130" s="116" t="s">
        <v>22</v>
      </c>
      <c r="C130" s="117"/>
      <c r="D130" s="117"/>
      <c r="E130" s="117"/>
      <c r="F130" s="117"/>
      <c r="G130" s="117"/>
      <c r="H130" s="117"/>
      <c r="I130" s="117"/>
      <c r="J130" s="117"/>
      <c r="K130" s="118"/>
    </row>
    <row r="131" spans="2:20" ht="65.099999999999994" customHeight="1" outlineLevel="1" thickBot="1" x14ac:dyDescent="0.3">
      <c r="B131" s="122" t="s">
        <v>174</v>
      </c>
      <c r="C131" s="123"/>
      <c r="D131" s="123"/>
      <c r="E131" s="123"/>
      <c r="F131" s="123"/>
      <c r="G131" s="123"/>
      <c r="H131" s="123"/>
      <c r="I131" s="123"/>
      <c r="J131" s="123"/>
      <c r="K131" s="124"/>
    </row>
    <row r="132" spans="2:20" ht="15.75" outlineLevel="1" thickBot="1" x14ac:dyDescent="0.3">
      <c r="B132" s="94" t="s">
        <v>23</v>
      </c>
      <c r="C132" s="95"/>
      <c r="D132" s="95"/>
      <c r="E132" s="95"/>
      <c r="F132" s="95"/>
      <c r="G132" s="95"/>
      <c r="H132" s="95"/>
      <c r="I132" s="95"/>
      <c r="J132" s="95"/>
      <c r="K132" s="96"/>
    </row>
    <row r="133" spans="2:20" ht="15.75" outlineLevel="1" thickBot="1" x14ac:dyDescent="0.3">
      <c r="B133" s="119" t="s">
        <v>177</v>
      </c>
      <c r="C133" s="120"/>
      <c r="D133" s="120"/>
      <c r="E133" s="120"/>
      <c r="F133" s="120"/>
      <c r="G133" s="120"/>
      <c r="H133" s="120"/>
      <c r="I133" s="120"/>
      <c r="J133" s="120"/>
      <c r="K133" s="121"/>
    </row>
    <row r="134" spans="2:20" ht="15.75" outlineLevel="1" thickBot="1" x14ac:dyDescent="0.3">
      <c r="B134" s="166" t="s">
        <v>24</v>
      </c>
      <c r="C134" s="167"/>
      <c r="D134" s="167"/>
      <c r="E134" s="167"/>
      <c r="F134" s="167"/>
      <c r="G134" s="167"/>
      <c r="H134" s="167"/>
      <c r="I134" s="167"/>
      <c r="J134" s="167"/>
      <c r="K134" s="168"/>
    </row>
    <row r="135" spans="2:20" ht="65.099999999999994" customHeight="1" outlineLevel="1" thickBot="1" x14ac:dyDescent="0.3">
      <c r="B135" s="122" t="s">
        <v>175</v>
      </c>
      <c r="C135" s="123"/>
      <c r="D135" s="123"/>
      <c r="E135" s="123"/>
      <c r="F135" s="123"/>
      <c r="G135" s="123"/>
      <c r="H135" s="123"/>
      <c r="I135" s="123"/>
      <c r="J135" s="123"/>
      <c r="K135" s="124"/>
    </row>
    <row r="136" spans="2:20" ht="15.75" outlineLevel="1" thickBot="1" x14ac:dyDescent="0.3">
      <c r="B136" s="88" t="s">
        <v>25</v>
      </c>
      <c r="C136" s="88"/>
      <c r="D136" s="89"/>
      <c r="E136" s="89"/>
      <c r="F136" s="89"/>
      <c r="G136" s="89"/>
      <c r="H136" s="89"/>
      <c r="I136" s="89"/>
      <c r="J136" s="89"/>
      <c r="K136" s="90"/>
    </row>
    <row r="137" spans="2:20" ht="15.75" outlineLevel="1" thickBot="1" x14ac:dyDescent="0.3">
      <c r="B137" s="145" t="s">
        <v>19</v>
      </c>
      <c r="C137" s="146"/>
      <c r="D137" s="145" t="s">
        <v>2</v>
      </c>
      <c r="E137" s="146"/>
      <c r="F137" s="145" t="s">
        <v>3</v>
      </c>
      <c r="G137" s="146"/>
      <c r="H137" s="145" t="s">
        <v>4</v>
      </c>
      <c r="I137" s="146"/>
      <c r="J137" s="145" t="s">
        <v>5</v>
      </c>
      <c r="K137" s="146"/>
    </row>
    <row r="138" spans="2:20" ht="65.099999999999994" customHeight="1" outlineLevel="1" thickBot="1" x14ac:dyDescent="0.3">
      <c r="B138" s="119" t="s">
        <v>51</v>
      </c>
      <c r="C138" s="121"/>
      <c r="D138" s="119" t="s">
        <v>51</v>
      </c>
      <c r="E138" s="121"/>
      <c r="F138" s="119" t="s">
        <v>51</v>
      </c>
      <c r="G138" s="121"/>
      <c r="H138" s="119" t="s">
        <v>51</v>
      </c>
      <c r="I138" s="121"/>
      <c r="J138" s="119" t="s">
        <v>51</v>
      </c>
      <c r="K138" s="121"/>
    </row>
    <row r="139" spans="2:20" ht="15.75" outlineLevel="1" thickBot="1" x14ac:dyDescent="0.3">
      <c r="B139" s="145" t="s">
        <v>6</v>
      </c>
      <c r="C139" s="146"/>
      <c r="D139" s="145" t="s">
        <v>7</v>
      </c>
      <c r="E139" s="146"/>
      <c r="F139" s="145" t="s">
        <v>8</v>
      </c>
      <c r="G139" s="146"/>
      <c r="H139" s="145" t="s">
        <v>9</v>
      </c>
      <c r="I139" s="146"/>
      <c r="J139" s="145" t="s">
        <v>10</v>
      </c>
      <c r="K139" s="146"/>
    </row>
    <row r="140" spans="2:20" ht="65.099999999999994" customHeight="1" outlineLevel="1" thickBot="1" x14ac:dyDescent="0.3">
      <c r="B140" s="119" t="s">
        <v>51</v>
      </c>
      <c r="C140" s="121"/>
      <c r="D140" s="119" t="s">
        <v>51</v>
      </c>
      <c r="E140" s="121"/>
      <c r="F140" s="119" t="s">
        <v>51</v>
      </c>
      <c r="G140" s="121"/>
      <c r="H140" s="119" t="s">
        <v>51</v>
      </c>
      <c r="I140" s="121"/>
      <c r="J140" s="119" t="s">
        <v>51</v>
      </c>
      <c r="K140" s="121"/>
    </row>
    <row r="141" spans="2:20" ht="15.75" outlineLevel="1" thickBot="1" x14ac:dyDescent="0.3">
      <c r="B141" s="145" t="s">
        <v>26</v>
      </c>
      <c r="C141" s="146"/>
      <c r="D141" s="145" t="s">
        <v>27</v>
      </c>
      <c r="E141" s="146"/>
      <c r="F141" s="145" t="s">
        <v>28</v>
      </c>
      <c r="G141" s="146"/>
      <c r="H141" s="145" t="s">
        <v>29</v>
      </c>
      <c r="I141" s="146"/>
      <c r="J141" s="145" t="s">
        <v>30</v>
      </c>
      <c r="K141" s="146"/>
    </row>
    <row r="142" spans="2:20" ht="65.099999999999994" customHeight="1" outlineLevel="1" thickBot="1" x14ac:dyDescent="0.3">
      <c r="B142" s="119" t="s">
        <v>51</v>
      </c>
      <c r="C142" s="121"/>
      <c r="D142" s="119" t="s">
        <v>51</v>
      </c>
      <c r="E142" s="121"/>
      <c r="F142" s="119" t="s">
        <v>51</v>
      </c>
      <c r="G142" s="121"/>
      <c r="H142" s="119" t="s">
        <v>51</v>
      </c>
      <c r="I142" s="121"/>
      <c r="J142" s="119" t="s">
        <v>51</v>
      </c>
      <c r="K142" s="121"/>
    </row>
    <row r="143" spans="2:20" ht="15.75" outlineLevel="1" thickBot="1" x14ac:dyDescent="0.3">
      <c r="B143" s="88" t="s">
        <v>31</v>
      </c>
      <c r="C143" s="88"/>
      <c r="D143" s="89"/>
      <c r="E143" s="89"/>
      <c r="F143" s="89"/>
      <c r="G143" s="89"/>
      <c r="H143" s="89"/>
      <c r="I143" s="89"/>
      <c r="J143" s="89"/>
      <c r="K143" s="90"/>
    </row>
    <row r="144" spans="2:20" ht="15.75" outlineLevel="1" thickBot="1" x14ac:dyDescent="0.3">
      <c r="B144" s="145" t="s">
        <v>19</v>
      </c>
      <c r="C144" s="146"/>
      <c r="D144" s="145" t="s">
        <v>2</v>
      </c>
      <c r="E144" s="146"/>
      <c r="F144" s="145" t="s">
        <v>3</v>
      </c>
      <c r="G144" s="146"/>
      <c r="H144" s="145" t="s">
        <v>4</v>
      </c>
      <c r="I144" s="146"/>
      <c r="J144" s="145" t="s">
        <v>5</v>
      </c>
      <c r="K144" s="146"/>
    </row>
    <row r="145" spans="2:20" ht="15.75" outlineLevel="1" thickBot="1" x14ac:dyDescent="0.3">
      <c r="B145" s="143">
        <v>0</v>
      </c>
      <c r="C145" s="144"/>
      <c r="D145" s="143">
        <v>0</v>
      </c>
      <c r="E145" s="144"/>
      <c r="F145" s="143">
        <v>0</v>
      </c>
      <c r="G145" s="144"/>
      <c r="H145" s="143">
        <v>0</v>
      </c>
      <c r="I145" s="144"/>
      <c r="J145" s="143">
        <v>0</v>
      </c>
      <c r="K145" s="144"/>
    </row>
    <row r="146" spans="2:20" ht="15.75" outlineLevel="1" thickBot="1" x14ac:dyDescent="0.3">
      <c r="B146" s="145" t="s">
        <v>6</v>
      </c>
      <c r="C146" s="146"/>
      <c r="D146" s="145" t="s">
        <v>7</v>
      </c>
      <c r="E146" s="146"/>
      <c r="F146" s="145" t="s">
        <v>8</v>
      </c>
      <c r="G146" s="146"/>
      <c r="H146" s="145" t="s">
        <v>9</v>
      </c>
      <c r="I146" s="146"/>
      <c r="J146" s="145" t="s">
        <v>10</v>
      </c>
      <c r="K146" s="146"/>
    </row>
    <row r="147" spans="2:20" ht="15.75" outlineLevel="1" thickBot="1" x14ac:dyDescent="0.3">
      <c r="B147" s="143">
        <v>0</v>
      </c>
      <c r="C147" s="144"/>
      <c r="D147" s="143">
        <v>0</v>
      </c>
      <c r="E147" s="144"/>
      <c r="F147" s="143">
        <v>0</v>
      </c>
      <c r="G147" s="144"/>
      <c r="H147" s="143">
        <v>0</v>
      </c>
      <c r="I147" s="144"/>
      <c r="J147" s="143">
        <v>0</v>
      </c>
      <c r="K147" s="144"/>
    </row>
    <row r="148" spans="2:20" ht="15.75" outlineLevel="1" thickBot="1" x14ac:dyDescent="0.3">
      <c r="B148" s="145" t="s">
        <v>26</v>
      </c>
      <c r="C148" s="146"/>
      <c r="D148" s="145" t="s">
        <v>27</v>
      </c>
      <c r="E148" s="146"/>
      <c r="F148" s="145" t="s">
        <v>28</v>
      </c>
      <c r="G148" s="146"/>
      <c r="H148" s="145" t="s">
        <v>29</v>
      </c>
      <c r="I148" s="146"/>
      <c r="J148" s="145" t="s">
        <v>30</v>
      </c>
      <c r="K148" s="146"/>
    </row>
    <row r="149" spans="2:20" ht="15.75" outlineLevel="1" thickBot="1" x14ac:dyDescent="0.3">
      <c r="B149" s="143">
        <v>0</v>
      </c>
      <c r="C149" s="144"/>
      <c r="D149" s="143">
        <v>0</v>
      </c>
      <c r="E149" s="144"/>
      <c r="F149" s="143">
        <v>0</v>
      </c>
      <c r="G149" s="144"/>
      <c r="H149" s="143">
        <v>0</v>
      </c>
      <c r="I149" s="144"/>
      <c r="J149" s="143">
        <v>0</v>
      </c>
      <c r="K149" s="144"/>
    </row>
    <row r="150" spans="2:20" ht="15.75" outlineLevel="1" thickBot="1" x14ac:dyDescent="0.3">
      <c r="B150" s="162" t="s">
        <v>32</v>
      </c>
      <c r="C150" s="163"/>
      <c r="D150" s="162" t="s">
        <v>33</v>
      </c>
      <c r="E150" s="163"/>
      <c r="F150" s="162" t="s">
        <v>34</v>
      </c>
      <c r="G150" s="163"/>
    </row>
    <row r="151" spans="2:20" ht="15.75" outlineLevel="1" thickBot="1" x14ac:dyDescent="0.3">
      <c r="B151" s="155">
        <f>SUM(B145:K145,B147:K147,B149:K149)</f>
        <v>0</v>
      </c>
      <c r="C151" s="165"/>
      <c r="D151" s="164">
        <f>NPV(0.05,B145:K145,B147:K147,B149:K149)</f>
        <v>0</v>
      </c>
      <c r="E151" s="158"/>
      <c r="F151" s="155">
        <f>D151*S129*T129</f>
        <v>0</v>
      </c>
      <c r="G151" s="165"/>
    </row>
    <row r="152" spans="2:20" ht="15.75" outlineLevel="1" thickBot="1" x14ac:dyDescent="0.3"/>
    <row r="153" spans="2:20" ht="15.75" outlineLevel="1" thickBot="1" x14ac:dyDescent="0.3">
      <c r="B153" s="82" t="s">
        <v>101</v>
      </c>
      <c r="C153" s="83"/>
      <c r="D153" s="83"/>
      <c r="E153" s="83"/>
      <c r="F153" s="83"/>
      <c r="G153" s="83"/>
      <c r="H153" s="83"/>
      <c r="I153" s="83"/>
      <c r="J153" s="83"/>
      <c r="K153" s="84"/>
      <c r="S153" s="81" t="s">
        <v>52</v>
      </c>
      <c r="T153" s="81" t="s">
        <v>53</v>
      </c>
    </row>
    <row r="154" spans="2:20" ht="15.75" outlineLevel="1" thickBot="1" x14ac:dyDescent="0.3">
      <c r="B154" s="91" t="s">
        <v>21</v>
      </c>
      <c r="C154" s="92"/>
      <c r="D154" s="92"/>
      <c r="E154" s="92"/>
      <c r="F154" s="92"/>
      <c r="G154" s="92"/>
      <c r="H154" s="92"/>
      <c r="I154" s="92"/>
      <c r="J154" s="92"/>
      <c r="K154" s="93"/>
      <c r="S154" s="81" t="s">
        <v>54</v>
      </c>
      <c r="T154" s="81">
        <v>0.95</v>
      </c>
    </row>
    <row r="155" spans="2:20" ht="15.75" outlineLevel="1" thickBot="1" x14ac:dyDescent="0.3">
      <c r="B155" s="150" t="s">
        <v>46</v>
      </c>
      <c r="C155" s="151"/>
      <c r="D155" s="151"/>
      <c r="E155" s="151"/>
      <c r="F155" s="151"/>
      <c r="G155" s="151"/>
      <c r="H155" s="151"/>
      <c r="I155" s="151"/>
      <c r="J155" s="151"/>
      <c r="K155" s="152"/>
      <c r="S155" s="81" t="s">
        <v>55</v>
      </c>
      <c r="T155" s="81">
        <v>0.75</v>
      </c>
    </row>
    <row r="156" spans="2:20" ht="15.75" outlineLevel="1" thickBot="1" x14ac:dyDescent="0.3">
      <c r="B156" s="94" t="s">
        <v>89</v>
      </c>
      <c r="C156" s="95"/>
      <c r="D156" s="95"/>
      <c r="E156" s="95"/>
      <c r="F156" s="95"/>
      <c r="G156" s="95"/>
      <c r="H156" s="95"/>
      <c r="I156" s="95"/>
      <c r="J156" s="95"/>
      <c r="K156" s="96"/>
      <c r="S156" s="81" t="s">
        <v>56</v>
      </c>
      <c r="T156" s="81">
        <v>0.5</v>
      </c>
    </row>
    <row r="157" spans="2:20" ht="65.099999999999994" customHeight="1" outlineLevel="1" thickBot="1" x14ac:dyDescent="0.3">
      <c r="B157" s="150" t="s">
        <v>46</v>
      </c>
      <c r="C157" s="151"/>
      <c r="D157" s="151"/>
      <c r="E157" s="151"/>
      <c r="F157" s="151"/>
      <c r="G157" s="151"/>
      <c r="H157" s="151"/>
      <c r="I157" s="151"/>
      <c r="J157" s="151"/>
      <c r="K157" s="152"/>
      <c r="S157" s="81" t="s">
        <v>57</v>
      </c>
      <c r="T157" s="81">
        <v>0.25</v>
      </c>
    </row>
    <row r="158" spans="2:20" ht="15.75" outlineLevel="1" thickBot="1" x14ac:dyDescent="0.3">
      <c r="B158" s="94" t="s">
        <v>216</v>
      </c>
      <c r="C158" s="95"/>
      <c r="D158" s="95"/>
      <c r="E158" s="95"/>
      <c r="F158" s="95"/>
      <c r="G158" s="95"/>
      <c r="H158" s="95"/>
      <c r="I158" s="95"/>
      <c r="J158" s="95"/>
      <c r="K158" s="96"/>
      <c r="S158" s="81" t="s">
        <v>58</v>
      </c>
      <c r="T158" s="81">
        <v>0.05</v>
      </c>
    </row>
    <row r="159" spans="2:20" ht="15.75" outlineLevel="1" thickBot="1" x14ac:dyDescent="0.3">
      <c r="B159" s="119" t="s">
        <v>177</v>
      </c>
      <c r="C159" s="120"/>
      <c r="D159" s="120"/>
      <c r="E159" s="120"/>
      <c r="F159" s="120"/>
      <c r="G159" s="120"/>
      <c r="H159" s="120"/>
      <c r="I159" s="120"/>
      <c r="J159" s="120"/>
      <c r="K159" s="121"/>
      <c r="S159" s="97">
        <f>IF(B159="",0,VLOOKUP(B159,S154:T158,2,FALSE))</f>
        <v>0.05</v>
      </c>
      <c r="T159" s="97">
        <f>IF(B163="",0,VLOOKUP(B163,S154:T158,2,FALSE))</f>
        <v>0.05</v>
      </c>
    </row>
    <row r="160" spans="2:20" ht="15" customHeight="1" outlineLevel="1" thickBot="1" x14ac:dyDescent="0.3">
      <c r="B160" s="116" t="s">
        <v>22</v>
      </c>
      <c r="C160" s="117"/>
      <c r="D160" s="117"/>
      <c r="E160" s="117"/>
      <c r="F160" s="117"/>
      <c r="G160" s="117"/>
      <c r="H160" s="117"/>
      <c r="I160" s="117"/>
      <c r="J160" s="117"/>
      <c r="K160" s="118"/>
    </row>
    <row r="161" spans="2:11" ht="65.099999999999994" customHeight="1" outlineLevel="1" thickBot="1" x14ac:dyDescent="0.3">
      <c r="B161" s="122" t="s">
        <v>174</v>
      </c>
      <c r="C161" s="123"/>
      <c r="D161" s="123"/>
      <c r="E161" s="123"/>
      <c r="F161" s="123"/>
      <c r="G161" s="123"/>
      <c r="H161" s="123"/>
      <c r="I161" s="123"/>
      <c r="J161" s="123"/>
      <c r="K161" s="124"/>
    </row>
    <row r="162" spans="2:11" ht="15.75" outlineLevel="1" thickBot="1" x14ac:dyDescent="0.3">
      <c r="B162" s="94" t="s">
        <v>23</v>
      </c>
      <c r="C162" s="95"/>
      <c r="D162" s="95"/>
      <c r="E162" s="95"/>
      <c r="F162" s="95"/>
      <c r="G162" s="95"/>
      <c r="H162" s="95"/>
      <c r="I162" s="95"/>
      <c r="J162" s="95"/>
      <c r="K162" s="96"/>
    </row>
    <row r="163" spans="2:11" ht="15" customHeight="1" outlineLevel="1" thickBot="1" x14ac:dyDescent="0.3">
      <c r="B163" s="119" t="s">
        <v>177</v>
      </c>
      <c r="C163" s="120"/>
      <c r="D163" s="120"/>
      <c r="E163" s="120"/>
      <c r="F163" s="120"/>
      <c r="G163" s="120"/>
      <c r="H163" s="120"/>
      <c r="I163" s="120"/>
      <c r="J163" s="120"/>
      <c r="K163" s="121"/>
    </row>
    <row r="164" spans="2:11" ht="15" customHeight="1" outlineLevel="1" thickBot="1" x14ac:dyDescent="0.3">
      <c r="B164" s="166" t="s">
        <v>24</v>
      </c>
      <c r="C164" s="167"/>
      <c r="D164" s="167"/>
      <c r="E164" s="167"/>
      <c r="F164" s="167"/>
      <c r="G164" s="167"/>
      <c r="H164" s="167"/>
      <c r="I164" s="167"/>
      <c r="J164" s="167"/>
      <c r="K164" s="168"/>
    </row>
    <row r="165" spans="2:11" ht="64.5" customHeight="1" outlineLevel="1" thickBot="1" x14ac:dyDescent="0.3">
      <c r="B165" s="122" t="s">
        <v>175</v>
      </c>
      <c r="C165" s="123"/>
      <c r="D165" s="123"/>
      <c r="E165" s="123"/>
      <c r="F165" s="123"/>
      <c r="G165" s="123"/>
      <c r="H165" s="123"/>
      <c r="I165" s="123"/>
      <c r="J165" s="123"/>
      <c r="K165" s="124"/>
    </row>
    <row r="166" spans="2:11" ht="15.75" outlineLevel="1" thickBot="1" x14ac:dyDescent="0.3">
      <c r="B166" s="88" t="s">
        <v>25</v>
      </c>
      <c r="C166" s="88"/>
      <c r="D166" s="89"/>
      <c r="E166" s="89"/>
      <c r="F166" s="89"/>
      <c r="G166" s="89"/>
      <c r="H166" s="89"/>
      <c r="I166" s="89"/>
      <c r="J166" s="89"/>
      <c r="K166" s="90"/>
    </row>
    <row r="167" spans="2:11" ht="15.75" outlineLevel="1" thickBot="1" x14ac:dyDescent="0.3">
      <c r="B167" s="145" t="s">
        <v>19</v>
      </c>
      <c r="C167" s="146"/>
      <c r="D167" s="145" t="s">
        <v>2</v>
      </c>
      <c r="E167" s="146"/>
      <c r="F167" s="145" t="s">
        <v>3</v>
      </c>
      <c r="G167" s="146"/>
      <c r="H167" s="145" t="s">
        <v>4</v>
      </c>
      <c r="I167" s="146"/>
      <c r="J167" s="145" t="s">
        <v>5</v>
      </c>
      <c r="K167" s="146"/>
    </row>
    <row r="168" spans="2:11" ht="65.099999999999994" customHeight="1" outlineLevel="1" thickBot="1" x14ac:dyDescent="0.3">
      <c r="B168" s="119" t="s">
        <v>51</v>
      </c>
      <c r="C168" s="121"/>
      <c r="D168" s="119" t="s">
        <v>51</v>
      </c>
      <c r="E168" s="121"/>
      <c r="F168" s="119" t="s">
        <v>51</v>
      </c>
      <c r="G168" s="121"/>
      <c r="H168" s="119" t="s">
        <v>51</v>
      </c>
      <c r="I168" s="121"/>
      <c r="J168" s="119" t="s">
        <v>51</v>
      </c>
      <c r="K168" s="121"/>
    </row>
    <row r="169" spans="2:11" ht="15.75" outlineLevel="1" thickBot="1" x14ac:dyDescent="0.3">
      <c r="B169" s="145" t="s">
        <v>6</v>
      </c>
      <c r="C169" s="146"/>
      <c r="D169" s="145" t="s">
        <v>7</v>
      </c>
      <c r="E169" s="146"/>
      <c r="F169" s="145" t="s">
        <v>8</v>
      </c>
      <c r="G169" s="146"/>
      <c r="H169" s="145" t="s">
        <v>9</v>
      </c>
      <c r="I169" s="146"/>
      <c r="J169" s="145" t="s">
        <v>10</v>
      </c>
      <c r="K169" s="146"/>
    </row>
    <row r="170" spans="2:11" ht="65.099999999999994" customHeight="1" outlineLevel="1" thickBot="1" x14ac:dyDescent="0.3">
      <c r="B170" s="119" t="s">
        <v>51</v>
      </c>
      <c r="C170" s="121"/>
      <c r="D170" s="119" t="s">
        <v>51</v>
      </c>
      <c r="E170" s="121"/>
      <c r="F170" s="119" t="s">
        <v>51</v>
      </c>
      <c r="G170" s="121"/>
      <c r="H170" s="119" t="s">
        <v>51</v>
      </c>
      <c r="I170" s="121"/>
      <c r="J170" s="119" t="s">
        <v>51</v>
      </c>
      <c r="K170" s="121"/>
    </row>
    <row r="171" spans="2:11" ht="15.75" outlineLevel="1" thickBot="1" x14ac:dyDescent="0.3">
      <c r="B171" s="145" t="s">
        <v>26</v>
      </c>
      <c r="C171" s="146"/>
      <c r="D171" s="145" t="s">
        <v>27</v>
      </c>
      <c r="E171" s="146"/>
      <c r="F171" s="145" t="s">
        <v>28</v>
      </c>
      <c r="G171" s="146"/>
      <c r="H171" s="145" t="s">
        <v>29</v>
      </c>
      <c r="I171" s="146"/>
      <c r="J171" s="145" t="s">
        <v>30</v>
      </c>
      <c r="K171" s="146"/>
    </row>
    <row r="172" spans="2:11" ht="65.099999999999994" customHeight="1" outlineLevel="1" thickBot="1" x14ac:dyDescent="0.3">
      <c r="B172" s="119" t="s">
        <v>51</v>
      </c>
      <c r="C172" s="121"/>
      <c r="D172" s="119" t="s">
        <v>51</v>
      </c>
      <c r="E172" s="121"/>
      <c r="F172" s="119" t="s">
        <v>51</v>
      </c>
      <c r="G172" s="121"/>
      <c r="H172" s="119" t="s">
        <v>51</v>
      </c>
      <c r="I172" s="121"/>
      <c r="J172" s="119" t="s">
        <v>51</v>
      </c>
      <c r="K172" s="121"/>
    </row>
    <row r="173" spans="2:11" ht="15.75" outlineLevel="1" thickBot="1" x14ac:dyDescent="0.3">
      <c r="B173" s="88" t="s">
        <v>31</v>
      </c>
      <c r="C173" s="88"/>
      <c r="D173" s="89"/>
      <c r="E173" s="89"/>
      <c r="F173" s="89"/>
      <c r="G173" s="89"/>
      <c r="H173" s="89"/>
      <c r="I173" s="89"/>
      <c r="J173" s="89"/>
      <c r="K173" s="90"/>
    </row>
    <row r="174" spans="2:11" ht="15.75" outlineLevel="1" thickBot="1" x14ac:dyDescent="0.3">
      <c r="B174" s="145" t="s">
        <v>19</v>
      </c>
      <c r="C174" s="146"/>
      <c r="D174" s="145" t="s">
        <v>2</v>
      </c>
      <c r="E174" s="146"/>
      <c r="F174" s="145" t="s">
        <v>3</v>
      </c>
      <c r="G174" s="146"/>
      <c r="H174" s="145" t="s">
        <v>4</v>
      </c>
      <c r="I174" s="146"/>
      <c r="J174" s="145" t="s">
        <v>5</v>
      </c>
      <c r="K174" s="146"/>
    </row>
    <row r="175" spans="2:11" ht="15.75" outlineLevel="1" thickBot="1" x14ac:dyDescent="0.3">
      <c r="B175" s="143">
        <v>0</v>
      </c>
      <c r="C175" s="144"/>
      <c r="D175" s="143">
        <v>0</v>
      </c>
      <c r="E175" s="144"/>
      <c r="F175" s="143">
        <v>0</v>
      </c>
      <c r="G175" s="144"/>
      <c r="H175" s="143">
        <v>0</v>
      </c>
      <c r="I175" s="144"/>
      <c r="J175" s="143">
        <v>0</v>
      </c>
      <c r="K175" s="144"/>
    </row>
    <row r="176" spans="2:11" ht="15.75" outlineLevel="1" thickBot="1" x14ac:dyDescent="0.3">
      <c r="B176" s="145" t="s">
        <v>6</v>
      </c>
      <c r="C176" s="146"/>
      <c r="D176" s="145" t="s">
        <v>7</v>
      </c>
      <c r="E176" s="146"/>
      <c r="F176" s="145" t="s">
        <v>8</v>
      </c>
      <c r="G176" s="146"/>
      <c r="H176" s="145" t="s">
        <v>9</v>
      </c>
      <c r="I176" s="146"/>
      <c r="J176" s="145" t="s">
        <v>10</v>
      </c>
      <c r="K176" s="146"/>
    </row>
    <row r="177" spans="2:20" ht="15.75" outlineLevel="1" thickBot="1" x14ac:dyDescent="0.3">
      <c r="B177" s="143">
        <v>0</v>
      </c>
      <c r="C177" s="144"/>
      <c r="D177" s="143">
        <v>0</v>
      </c>
      <c r="E177" s="144"/>
      <c r="F177" s="143">
        <v>0</v>
      </c>
      <c r="G177" s="144"/>
      <c r="H177" s="143">
        <v>0</v>
      </c>
      <c r="I177" s="144"/>
      <c r="J177" s="143">
        <v>0</v>
      </c>
      <c r="K177" s="144"/>
    </row>
    <row r="178" spans="2:20" ht="15.75" outlineLevel="1" thickBot="1" x14ac:dyDescent="0.3">
      <c r="B178" s="145" t="s">
        <v>26</v>
      </c>
      <c r="C178" s="146"/>
      <c r="D178" s="145" t="s">
        <v>27</v>
      </c>
      <c r="E178" s="146"/>
      <c r="F178" s="145" t="s">
        <v>28</v>
      </c>
      <c r="G178" s="146"/>
      <c r="H178" s="145" t="s">
        <v>29</v>
      </c>
      <c r="I178" s="146"/>
      <c r="J178" s="145" t="s">
        <v>30</v>
      </c>
      <c r="K178" s="146"/>
    </row>
    <row r="179" spans="2:20" ht="15.75" outlineLevel="1" thickBot="1" x14ac:dyDescent="0.3">
      <c r="B179" s="143">
        <v>0</v>
      </c>
      <c r="C179" s="144"/>
      <c r="D179" s="143">
        <v>0</v>
      </c>
      <c r="E179" s="144"/>
      <c r="F179" s="143">
        <v>0</v>
      </c>
      <c r="G179" s="144"/>
      <c r="H179" s="143">
        <v>0</v>
      </c>
      <c r="I179" s="144"/>
      <c r="J179" s="143">
        <v>0</v>
      </c>
      <c r="K179" s="144"/>
    </row>
    <row r="180" spans="2:20" ht="15.75" outlineLevel="1" thickBot="1" x14ac:dyDescent="0.3">
      <c r="B180" s="162" t="s">
        <v>32</v>
      </c>
      <c r="C180" s="163"/>
      <c r="D180" s="162" t="s">
        <v>33</v>
      </c>
      <c r="E180" s="163"/>
      <c r="F180" s="162" t="s">
        <v>34</v>
      </c>
      <c r="G180" s="163"/>
    </row>
    <row r="181" spans="2:20" ht="15.75" outlineLevel="1" thickBot="1" x14ac:dyDescent="0.3">
      <c r="B181" s="155">
        <f>SUM(B175:K175,B177:K177,B179:K179)</f>
        <v>0</v>
      </c>
      <c r="C181" s="165"/>
      <c r="D181" s="157">
        <f>NPV(0.05,B175:K175,B177:K177,B179:K179)</f>
        <v>0</v>
      </c>
      <c r="E181" s="158"/>
      <c r="F181" s="155">
        <f>D181*S159*T159</f>
        <v>0</v>
      </c>
      <c r="G181" s="165"/>
    </row>
    <row r="182" spans="2:20" ht="15.75" outlineLevel="1" thickBot="1" x14ac:dyDescent="0.3"/>
    <row r="183" spans="2:20" ht="15.75" outlineLevel="1" thickBot="1" x14ac:dyDescent="0.3">
      <c r="B183" s="82" t="s">
        <v>102</v>
      </c>
      <c r="C183" s="83"/>
      <c r="D183" s="83"/>
      <c r="E183" s="83"/>
      <c r="F183" s="83"/>
      <c r="G183" s="83"/>
      <c r="H183" s="83"/>
      <c r="I183" s="83"/>
      <c r="J183" s="83"/>
      <c r="K183" s="84"/>
      <c r="S183" s="81" t="s">
        <v>52</v>
      </c>
      <c r="T183" s="81" t="s">
        <v>53</v>
      </c>
    </row>
    <row r="184" spans="2:20" ht="15.75" outlineLevel="1" thickBot="1" x14ac:dyDescent="0.3">
      <c r="B184" s="91" t="s">
        <v>21</v>
      </c>
      <c r="C184" s="92"/>
      <c r="D184" s="92"/>
      <c r="E184" s="92"/>
      <c r="F184" s="92"/>
      <c r="G184" s="92"/>
      <c r="H184" s="92"/>
      <c r="I184" s="92"/>
      <c r="J184" s="92"/>
      <c r="K184" s="93"/>
      <c r="S184" s="81" t="s">
        <v>54</v>
      </c>
      <c r="T184" s="81">
        <v>0.95</v>
      </c>
    </row>
    <row r="185" spans="2:20" ht="15.75" outlineLevel="1" thickBot="1" x14ac:dyDescent="0.3">
      <c r="B185" s="150" t="s">
        <v>46</v>
      </c>
      <c r="C185" s="151"/>
      <c r="D185" s="151"/>
      <c r="E185" s="151"/>
      <c r="F185" s="151"/>
      <c r="G185" s="151"/>
      <c r="H185" s="151"/>
      <c r="I185" s="151"/>
      <c r="J185" s="151"/>
      <c r="K185" s="152"/>
      <c r="S185" s="81" t="s">
        <v>55</v>
      </c>
      <c r="T185" s="81">
        <v>0.75</v>
      </c>
    </row>
    <row r="186" spans="2:20" ht="15.75" outlineLevel="1" thickBot="1" x14ac:dyDescent="0.3">
      <c r="B186" s="94" t="s">
        <v>89</v>
      </c>
      <c r="C186" s="95"/>
      <c r="D186" s="95"/>
      <c r="E186" s="95"/>
      <c r="F186" s="95"/>
      <c r="G186" s="95"/>
      <c r="H186" s="95"/>
      <c r="I186" s="95"/>
      <c r="J186" s="95"/>
      <c r="K186" s="96"/>
      <c r="S186" s="81" t="s">
        <v>56</v>
      </c>
      <c r="T186" s="81">
        <v>0.5</v>
      </c>
    </row>
    <row r="187" spans="2:20" ht="65.099999999999994" customHeight="1" outlineLevel="1" thickBot="1" x14ac:dyDescent="0.3">
      <c r="B187" s="150" t="s">
        <v>46</v>
      </c>
      <c r="C187" s="151"/>
      <c r="D187" s="151"/>
      <c r="E187" s="151"/>
      <c r="F187" s="151"/>
      <c r="G187" s="151"/>
      <c r="H187" s="151"/>
      <c r="I187" s="151"/>
      <c r="J187" s="151"/>
      <c r="K187" s="152"/>
      <c r="S187" s="81" t="s">
        <v>57</v>
      </c>
      <c r="T187" s="81">
        <v>0.25</v>
      </c>
    </row>
    <row r="188" spans="2:20" ht="15.75" outlineLevel="1" thickBot="1" x14ac:dyDescent="0.3">
      <c r="B188" s="94" t="s">
        <v>216</v>
      </c>
      <c r="C188" s="95"/>
      <c r="D188" s="95"/>
      <c r="E188" s="95"/>
      <c r="F188" s="95"/>
      <c r="G188" s="95"/>
      <c r="H188" s="95"/>
      <c r="I188" s="95"/>
      <c r="J188" s="95"/>
      <c r="K188" s="96"/>
      <c r="S188" s="81" t="s">
        <v>58</v>
      </c>
      <c r="T188" s="81">
        <v>0.05</v>
      </c>
    </row>
    <row r="189" spans="2:20" ht="15.75" outlineLevel="1" thickBot="1" x14ac:dyDescent="0.3">
      <c r="B189" s="119" t="s">
        <v>177</v>
      </c>
      <c r="C189" s="120"/>
      <c r="D189" s="120"/>
      <c r="E189" s="120"/>
      <c r="F189" s="120"/>
      <c r="G189" s="120"/>
      <c r="H189" s="120"/>
      <c r="I189" s="120"/>
      <c r="J189" s="120"/>
      <c r="K189" s="121"/>
      <c r="S189" s="97">
        <f>IF(B189="",0,VLOOKUP(B189,S184:T188,2,FALSE))</f>
        <v>0.05</v>
      </c>
      <c r="T189" s="97">
        <f>IF(B193="",0,VLOOKUP(B193,S184:T188,2,FALSE))</f>
        <v>0.05</v>
      </c>
    </row>
    <row r="190" spans="2:20" ht="15" customHeight="1" outlineLevel="1" thickBot="1" x14ac:dyDescent="0.3">
      <c r="B190" s="116" t="s">
        <v>22</v>
      </c>
      <c r="C190" s="117"/>
      <c r="D190" s="117"/>
      <c r="E190" s="117"/>
      <c r="F190" s="117"/>
      <c r="G190" s="117"/>
      <c r="H190" s="117"/>
      <c r="I190" s="117"/>
      <c r="J190" s="117"/>
      <c r="K190" s="118"/>
    </row>
    <row r="191" spans="2:20" ht="65.099999999999994" customHeight="1" outlineLevel="1" thickBot="1" x14ac:dyDescent="0.3">
      <c r="B191" s="122" t="s">
        <v>174</v>
      </c>
      <c r="C191" s="123"/>
      <c r="D191" s="123"/>
      <c r="E191" s="123"/>
      <c r="F191" s="123"/>
      <c r="G191" s="123"/>
      <c r="H191" s="123"/>
      <c r="I191" s="123"/>
      <c r="J191" s="123"/>
      <c r="K191" s="124"/>
    </row>
    <row r="192" spans="2:20" ht="15.75" outlineLevel="1" thickBot="1" x14ac:dyDescent="0.3">
      <c r="B192" s="94" t="s">
        <v>23</v>
      </c>
      <c r="C192" s="95"/>
      <c r="D192" s="95"/>
      <c r="E192" s="95"/>
      <c r="F192" s="95"/>
      <c r="G192" s="95"/>
      <c r="H192" s="95"/>
      <c r="I192" s="95"/>
      <c r="J192" s="95"/>
      <c r="K192" s="96"/>
    </row>
    <row r="193" spans="2:11" ht="15" customHeight="1" outlineLevel="1" thickBot="1" x14ac:dyDescent="0.3">
      <c r="B193" s="119" t="s">
        <v>177</v>
      </c>
      <c r="C193" s="120"/>
      <c r="D193" s="120"/>
      <c r="E193" s="120"/>
      <c r="F193" s="120"/>
      <c r="G193" s="120"/>
      <c r="H193" s="120"/>
      <c r="I193" s="120"/>
      <c r="J193" s="120"/>
      <c r="K193" s="121"/>
    </row>
    <row r="194" spans="2:11" ht="15" customHeight="1" outlineLevel="1" thickBot="1" x14ac:dyDescent="0.3">
      <c r="B194" s="166" t="s">
        <v>24</v>
      </c>
      <c r="C194" s="167"/>
      <c r="D194" s="167"/>
      <c r="E194" s="167"/>
      <c r="F194" s="167"/>
      <c r="G194" s="167"/>
      <c r="H194" s="167"/>
      <c r="I194" s="167"/>
      <c r="J194" s="167"/>
      <c r="K194" s="168"/>
    </row>
    <row r="195" spans="2:11" ht="65.099999999999994" customHeight="1" outlineLevel="1" thickBot="1" x14ac:dyDescent="0.3">
      <c r="B195" s="122" t="s">
        <v>175</v>
      </c>
      <c r="C195" s="123"/>
      <c r="D195" s="123"/>
      <c r="E195" s="123"/>
      <c r="F195" s="123"/>
      <c r="G195" s="123"/>
      <c r="H195" s="123"/>
      <c r="I195" s="123"/>
      <c r="J195" s="123"/>
      <c r="K195" s="124"/>
    </row>
    <row r="196" spans="2:11" ht="15.75" outlineLevel="1" thickBot="1" x14ac:dyDescent="0.3">
      <c r="B196" s="88" t="s">
        <v>25</v>
      </c>
      <c r="C196" s="88"/>
      <c r="D196" s="89"/>
      <c r="E196" s="89"/>
      <c r="F196" s="89"/>
      <c r="G196" s="89"/>
      <c r="H196" s="89"/>
      <c r="I196" s="89"/>
      <c r="J196" s="89"/>
      <c r="K196" s="90"/>
    </row>
    <row r="197" spans="2:11" ht="15.75" outlineLevel="1" thickBot="1" x14ac:dyDescent="0.3">
      <c r="B197" s="145" t="s">
        <v>19</v>
      </c>
      <c r="C197" s="146"/>
      <c r="D197" s="145" t="s">
        <v>2</v>
      </c>
      <c r="E197" s="146"/>
      <c r="F197" s="145" t="s">
        <v>3</v>
      </c>
      <c r="G197" s="146"/>
      <c r="H197" s="145" t="s">
        <v>4</v>
      </c>
      <c r="I197" s="146"/>
      <c r="J197" s="145" t="s">
        <v>5</v>
      </c>
      <c r="K197" s="146"/>
    </row>
    <row r="198" spans="2:11" ht="65.099999999999994" customHeight="1" outlineLevel="1" thickBot="1" x14ac:dyDescent="0.3">
      <c r="B198" s="119" t="s">
        <v>51</v>
      </c>
      <c r="C198" s="121"/>
      <c r="D198" s="119" t="s">
        <v>51</v>
      </c>
      <c r="E198" s="121"/>
      <c r="F198" s="119" t="s">
        <v>51</v>
      </c>
      <c r="G198" s="121"/>
      <c r="H198" s="119" t="s">
        <v>51</v>
      </c>
      <c r="I198" s="121"/>
      <c r="J198" s="119" t="s">
        <v>51</v>
      </c>
      <c r="K198" s="121"/>
    </row>
    <row r="199" spans="2:11" ht="15.75" outlineLevel="1" thickBot="1" x14ac:dyDescent="0.3">
      <c r="B199" s="145" t="s">
        <v>6</v>
      </c>
      <c r="C199" s="146"/>
      <c r="D199" s="145" t="s">
        <v>7</v>
      </c>
      <c r="E199" s="146"/>
      <c r="F199" s="145" t="s">
        <v>8</v>
      </c>
      <c r="G199" s="146"/>
      <c r="H199" s="145" t="s">
        <v>9</v>
      </c>
      <c r="I199" s="146"/>
      <c r="J199" s="145" t="s">
        <v>10</v>
      </c>
      <c r="K199" s="146"/>
    </row>
    <row r="200" spans="2:11" ht="65.099999999999994" customHeight="1" outlineLevel="1" thickBot="1" x14ac:dyDescent="0.3">
      <c r="B200" s="119" t="s">
        <v>51</v>
      </c>
      <c r="C200" s="121"/>
      <c r="D200" s="119" t="s">
        <v>51</v>
      </c>
      <c r="E200" s="121"/>
      <c r="F200" s="119" t="s">
        <v>51</v>
      </c>
      <c r="G200" s="121"/>
      <c r="H200" s="119" t="s">
        <v>51</v>
      </c>
      <c r="I200" s="121"/>
      <c r="J200" s="119" t="s">
        <v>51</v>
      </c>
      <c r="K200" s="121"/>
    </row>
    <row r="201" spans="2:11" ht="15.75" outlineLevel="1" thickBot="1" x14ac:dyDescent="0.3">
      <c r="B201" s="145" t="s">
        <v>26</v>
      </c>
      <c r="C201" s="146"/>
      <c r="D201" s="145" t="s">
        <v>27</v>
      </c>
      <c r="E201" s="146"/>
      <c r="F201" s="145" t="s">
        <v>28</v>
      </c>
      <c r="G201" s="146"/>
      <c r="H201" s="145" t="s">
        <v>29</v>
      </c>
      <c r="I201" s="146"/>
      <c r="J201" s="145" t="s">
        <v>30</v>
      </c>
      <c r="K201" s="146"/>
    </row>
    <row r="202" spans="2:11" ht="65.099999999999994" customHeight="1" outlineLevel="1" thickBot="1" x14ac:dyDescent="0.3">
      <c r="B202" s="119" t="s">
        <v>51</v>
      </c>
      <c r="C202" s="121"/>
      <c r="D202" s="119" t="s">
        <v>51</v>
      </c>
      <c r="E202" s="121"/>
      <c r="F202" s="119" t="s">
        <v>51</v>
      </c>
      <c r="G202" s="121"/>
      <c r="H202" s="119" t="s">
        <v>51</v>
      </c>
      <c r="I202" s="121"/>
      <c r="J202" s="119" t="s">
        <v>51</v>
      </c>
      <c r="K202" s="121"/>
    </row>
    <row r="203" spans="2:11" ht="15.75" outlineLevel="1" thickBot="1" x14ac:dyDescent="0.3">
      <c r="B203" s="88" t="s">
        <v>31</v>
      </c>
      <c r="C203" s="88"/>
      <c r="D203" s="89"/>
      <c r="E203" s="89"/>
      <c r="F203" s="89"/>
      <c r="G203" s="89"/>
      <c r="H203" s="89"/>
      <c r="I203" s="89"/>
      <c r="J203" s="89"/>
      <c r="K203" s="90"/>
    </row>
    <row r="204" spans="2:11" ht="15.75" outlineLevel="1" thickBot="1" x14ac:dyDescent="0.3">
      <c r="B204" s="145" t="s">
        <v>19</v>
      </c>
      <c r="C204" s="146"/>
      <c r="D204" s="145" t="s">
        <v>2</v>
      </c>
      <c r="E204" s="146"/>
      <c r="F204" s="145" t="s">
        <v>3</v>
      </c>
      <c r="G204" s="146"/>
      <c r="H204" s="145" t="s">
        <v>4</v>
      </c>
      <c r="I204" s="146"/>
      <c r="J204" s="145" t="s">
        <v>5</v>
      </c>
      <c r="K204" s="146"/>
    </row>
    <row r="205" spans="2:11" ht="15.75" outlineLevel="1" thickBot="1" x14ac:dyDescent="0.3">
      <c r="B205" s="143">
        <v>0</v>
      </c>
      <c r="C205" s="144"/>
      <c r="D205" s="143">
        <v>0</v>
      </c>
      <c r="E205" s="144"/>
      <c r="F205" s="143">
        <v>0</v>
      </c>
      <c r="G205" s="144"/>
      <c r="H205" s="143">
        <v>0</v>
      </c>
      <c r="I205" s="144"/>
      <c r="J205" s="143">
        <v>0</v>
      </c>
      <c r="K205" s="144"/>
    </row>
    <row r="206" spans="2:11" ht="15.75" outlineLevel="1" thickBot="1" x14ac:dyDescent="0.3">
      <c r="B206" s="145" t="s">
        <v>6</v>
      </c>
      <c r="C206" s="146"/>
      <c r="D206" s="145" t="s">
        <v>7</v>
      </c>
      <c r="E206" s="146"/>
      <c r="F206" s="145" t="s">
        <v>8</v>
      </c>
      <c r="G206" s="146"/>
      <c r="H206" s="145" t="s">
        <v>9</v>
      </c>
      <c r="I206" s="146"/>
      <c r="J206" s="145" t="s">
        <v>10</v>
      </c>
      <c r="K206" s="146"/>
    </row>
    <row r="207" spans="2:11" ht="15.75" outlineLevel="1" thickBot="1" x14ac:dyDescent="0.3">
      <c r="B207" s="143">
        <v>0</v>
      </c>
      <c r="C207" s="144"/>
      <c r="D207" s="143">
        <v>0</v>
      </c>
      <c r="E207" s="144"/>
      <c r="F207" s="143">
        <v>0</v>
      </c>
      <c r="G207" s="144"/>
      <c r="H207" s="143">
        <v>0</v>
      </c>
      <c r="I207" s="144"/>
      <c r="J207" s="143">
        <v>0</v>
      </c>
      <c r="K207" s="144"/>
    </row>
    <row r="208" spans="2:11" ht="15.75" outlineLevel="1" thickBot="1" x14ac:dyDescent="0.3">
      <c r="B208" s="145" t="s">
        <v>26</v>
      </c>
      <c r="C208" s="146"/>
      <c r="D208" s="145" t="s">
        <v>27</v>
      </c>
      <c r="E208" s="146"/>
      <c r="F208" s="145" t="s">
        <v>28</v>
      </c>
      <c r="G208" s="146"/>
      <c r="H208" s="145" t="s">
        <v>29</v>
      </c>
      <c r="I208" s="146"/>
      <c r="J208" s="145" t="s">
        <v>30</v>
      </c>
      <c r="K208" s="146"/>
    </row>
    <row r="209" spans="2:20" ht="15.75" outlineLevel="1" thickBot="1" x14ac:dyDescent="0.3">
      <c r="B209" s="143">
        <v>0</v>
      </c>
      <c r="C209" s="144"/>
      <c r="D209" s="143">
        <v>0</v>
      </c>
      <c r="E209" s="144"/>
      <c r="F209" s="143">
        <v>0</v>
      </c>
      <c r="G209" s="144"/>
      <c r="H209" s="143">
        <v>0</v>
      </c>
      <c r="I209" s="144"/>
      <c r="J209" s="143">
        <v>0</v>
      </c>
      <c r="K209" s="144"/>
    </row>
    <row r="210" spans="2:20" ht="15.75" outlineLevel="1" thickBot="1" x14ac:dyDescent="0.3">
      <c r="B210" s="162" t="s">
        <v>32</v>
      </c>
      <c r="C210" s="163"/>
      <c r="D210" s="162" t="s">
        <v>33</v>
      </c>
      <c r="E210" s="163"/>
      <c r="F210" s="162" t="s">
        <v>34</v>
      </c>
      <c r="G210" s="163"/>
    </row>
    <row r="211" spans="2:20" ht="15.75" outlineLevel="1" thickBot="1" x14ac:dyDescent="0.3">
      <c r="B211" s="155">
        <f>SUM(B205:K205,B207:K207,B209:K209)</f>
        <v>0</v>
      </c>
      <c r="C211" s="165"/>
      <c r="D211" s="157">
        <f>NPV(0.05,B205:K205,B207:K207,B209:K209)</f>
        <v>0</v>
      </c>
      <c r="E211" s="158"/>
      <c r="F211" s="155">
        <f>D211*S189*T189</f>
        <v>0</v>
      </c>
      <c r="G211" s="165"/>
    </row>
    <row r="212" spans="2:20" ht="15.75" outlineLevel="1" thickBot="1" x14ac:dyDescent="0.3"/>
    <row r="213" spans="2:20" ht="15.75" outlineLevel="1" thickBot="1" x14ac:dyDescent="0.3">
      <c r="B213" s="82" t="s">
        <v>103</v>
      </c>
      <c r="C213" s="83"/>
      <c r="D213" s="83"/>
      <c r="E213" s="83"/>
      <c r="F213" s="83"/>
      <c r="G213" s="83"/>
      <c r="H213" s="83"/>
      <c r="I213" s="83"/>
      <c r="J213" s="83"/>
      <c r="K213" s="84"/>
      <c r="S213" s="81" t="s">
        <v>52</v>
      </c>
      <c r="T213" s="81" t="s">
        <v>53</v>
      </c>
    </row>
    <row r="214" spans="2:20" ht="15.75" outlineLevel="1" thickBot="1" x14ac:dyDescent="0.3">
      <c r="B214" s="91" t="s">
        <v>21</v>
      </c>
      <c r="C214" s="92"/>
      <c r="D214" s="92"/>
      <c r="E214" s="92"/>
      <c r="F214" s="92"/>
      <c r="G214" s="92"/>
      <c r="H214" s="92"/>
      <c r="I214" s="92"/>
      <c r="J214" s="92"/>
      <c r="K214" s="93"/>
      <c r="S214" s="81" t="s">
        <v>54</v>
      </c>
      <c r="T214" s="81">
        <v>0.95</v>
      </c>
    </row>
    <row r="215" spans="2:20" ht="15.75" outlineLevel="1" thickBot="1" x14ac:dyDescent="0.3">
      <c r="B215" s="150" t="s">
        <v>46</v>
      </c>
      <c r="C215" s="151"/>
      <c r="D215" s="151"/>
      <c r="E215" s="151"/>
      <c r="F215" s="151"/>
      <c r="G215" s="151"/>
      <c r="H215" s="151"/>
      <c r="I215" s="151"/>
      <c r="J215" s="151"/>
      <c r="K215" s="152"/>
      <c r="S215" s="81" t="s">
        <v>55</v>
      </c>
      <c r="T215" s="81">
        <v>0.75</v>
      </c>
    </row>
    <row r="216" spans="2:20" ht="15.75" outlineLevel="1" thickBot="1" x14ac:dyDescent="0.3">
      <c r="B216" s="94" t="s">
        <v>89</v>
      </c>
      <c r="C216" s="95"/>
      <c r="D216" s="95"/>
      <c r="E216" s="95"/>
      <c r="F216" s="95"/>
      <c r="G216" s="95"/>
      <c r="H216" s="95"/>
      <c r="I216" s="95"/>
      <c r="J216" s="95"/>
      <c r="K216" s="96"/>
      <c r="S216" s="81" t="s">
        <v>56</v>
      </c>
      <c r="T216" s="81">
        <v>0.5</v>
      </c>
    </row>
    <row r="217" spans="2:20" ht="65.099999999999994" customHeight="1" outlineLevel="1" thickBot="1" x14ac:dyDescent="0.3">
      <c r="B217" s="150" t="s">
        <v>46</v>
      </c>
      <c r="C217" s="151"/>
      <c r="D217" s="151"/>
      <c r="E217" s="151"/>
      <c r="F217" s="151"/>
      <c r="G217" s="151"/>
      <c r="H217" s="151"/>
      <c r="I217" s="151"/>
      <c r="J217" s="151"/>
      <c r="K217" s="152"/>
      <c r="S217" s="81" t="s">
        <v>57</v>
      </c>
      <c r="T217" s="81">
        <v>0.25</v>
      </c>
    </row>
    <row r="218" spans="2:20" ht="15.75" outlineLevel="1" thickBot="1" x14ac:dyDescent="0.3">
      <c r="B218" s="94" t="s">
        <v>216</v>
      </c>
      <c r="C218" s="95"/>
      <c r="D218" s="95"/>
      <c r="E218" s="95"/>
      <c r="F218" s="95"/>
      <c r="G218" s="95"/>
      <c r="H218" s="95"/>
      <c r="I218" s="95"/>
      <c r="J218" s="95"/>
      <c r="K218" s="96"/>
      <c r="S218" s="81" t="s">
        <v>58</v>
      </c>
      <c r="T218" s="81">
        <v>0.05</v>
      </c>
    </row>
    <row r="219" spans="2:20" ht="15.75" outlineLevel="1" thickBot="1" x14ac:dyDescent="0.3">
      <c r="B219" s="119" t="s">
        <v>177</v>
      </c>
      <c r="C219" s="120"/>
      <c r="D219" s="120"/>
      <c r="E219" s="120"/>
      <c r="F219" s="120"/>
      <c r="G219" s="120"/>
      <c r="H219" s="120"/>
      <c r="I219" s="120"/>
      <c r="J219" s="120"/>
      <c r="K219" s="121"/>
      <c r="S219" s="97">
        <f>IF(B219="",0,VLOOKUP(B219,S214:T218,2,FALSE))</f>
        <v>0.05</v>
      </c>
      <c r="T219" s="97">
        <f>IF(B223="",0,VLOOKUP(B223,S214:T218,2,FALSE))</f>
        <v>0.05</v>
      </c>
    </row>
    <row r="220" spans="2:20" ht="15" customHeight="1" outlineLevel="1" thickBot="1" x14ac:dyDescent="0.3">
      <c r="B220" s="116" t="s">
        <v>22</v>
      </c>
      <c r="C220" s="117"/>
      <c r="D220" s="117"/>
      <c r="E220" s="117"/>
      <c r="F220" s="117"/>
      <c r="G220" s="117"/>
      <c r="H220" s="117"/>
      <c r="I220" s="117"/>
      <c r="J220" s="117"/>
      <c r="K220" s="118"/>
    </row>
    <row r="221" spans="2:20" ht="65.099999999999994" customHeight="1" outlineLevel="1" thickBot="1" x14ac:dyDescent="0.3">
      <c r="B221" s="122" t="s">
        <v>174</v>
      </c>
      <c r="C221" s="123"/>
      <c r="D221" s="123"/>
      <c r="E221" s="123"/>
      <c r="F221" s="123"/>
      <c r="G221" s="123"/>
      <c r="H221" s="123"/>
      <c r="I221" s="123"/>
      <c r="J221" s="123"/>
      <c r="K221" s="124"/>
    </row>
    <row r="222" spans="2:20" ht="15.75" outlineLevel="1" thickBot="1" x14ac:dyDescent="0.3">
      <c r="B222" s="94" t="s">
        <v>23</v>
      </c>
      <c r="C222" s="95"/>
      <c r="D222" s="95"/>
      <c r="E222" s="95"/>
      <c r="F222" s="95"/>
      <c r="G222" s="95"/>
      <c r="H222" s="95"/>
      <c r="I222" s="95"/>
      <c r="J222" s="95"/>
      <c r="K222" s="96"/>
    </row>
    <row r="223" spans="2:20" ht="15.75" outlineLevel="1" thickBot="1" x14ac:dyDescent="0.3">
      <c r="B223" s="119" t="s">
        <v>177</v>
      </c>
      <c r="C223" s="120"/>
      <c r="D223" s="120"/>
      <c r="E223" s="120"/>
      <c r="F223" s="120"/>
      <c r="G223" s="120"/>
      <c r="H223" s="120"/>
      <c r="I223" s="120"/>
      <c r="J223" s="120"/>
      <c r="K223" s="121"/>
    </row>
    <row r="224" spans="2:20" ht="15" customHeight="1" outlineLevel="1" thickBot="1" x14ac:dyDescent="0.3">
      <c r="B224" s="166" t="s">
        <v>24</v>
      </c>
      <c r="C224" s="167"/>
      <c r="D224" s="167"/>
      <c r="E224" s="167"/>
      <c r="F224" s="167"/>
      <c r="G224" s="167"/>
      <c r="H224" s="167"/>
      <c r="I224" s="167"/>
      <c r="J224" s="167"/>
      <c r="K224" s="168"/>
    </row>
    <row r="225" spans="2:11" ht="65.099999999999994" customHeight="1" outlineLevel="1" thickBot="1" x14ac:dyDescent="0.3">
      <c r="B225" s="122" t="s">
        <v>175</v>
      </c>
      <c r="C225" s="123"/>
      <c r="D225" s="123"/>
      <c r="E225" s="123"/>
      <c r="F225" s="123"/>
      <c r="G225" s="123"/>
      <c r="H225" s="123"/>
      <c r="I225" s="123"/>
      <c r="J225" s="123"/>
      <c r="K225" s="124"/>
    </row>
    <row r="226" spans="2:11" ht="15.75" outlineLevel="1" thickBot="1" x14ac:dyDescent="0.3">
      <c r="B226" s="88" t="s">
        <v>25</v>
      </c>
      <c r="C226" s="88"/>
      <c r="D226" s="89"/>
      <c r="E226" s="89"/>
      <c r="F226" s="89"/>
      <c r="G226" s="89"/>
      <c r="H226" s="89"/>
      <c r="I226" s="89"/>
      <c r="J226" s="89"/>
      <c r="K226" s="90"/>
    </row>
    <row r="227" spans="2:11" ht="15.75" outlineLevel="1" thickBot="1" x14ac:dyDescent="0.3">
      <c r="B227" s="145" t="s">
        <v>19</v>
      </c>
      <c r="C227" s="146"/>
      <c r="D227" s="145" t="s">
        <v>2</v>
      </c>
      <c r="E227" s="146"/>
      <c r="F227" s="145" t="s">
        <v>3</v>
      </c>
      <c r="G227" s="146"/>
      <c r="H227" s="145" t="s">
        <v>4</v>
      </c>
      <c r="I227" s="146"/>
      <c r="J227" s="145" t="s">
        <v>5</v>
      </c>
      <c r="K227" s="146"/>
    </row>
    <row r="228" spans="2:11" ht="65.099999999999994" customHeight="1" outlineLevel="1" thickBot="1" x14ac:dyDescent="0.3">
      <c r="B228" s="119" t="s">
        <v>51</v>
      </c>
      <c r="C228" s="121"/>
      <c r="D228" s="119" t="s">
        <v>51</v>
      </c>
      <c r="E228" s="121"/>
      <c r="F228" s="119" t="s">
        <v>51</v>
      </c>
      <c r="G228" s="121"/>
      <c r="H228" s="119" t="s">
        <v>51</v>
      </c>
      <c r="I228" s="121"/>
      <c r="J228" s="119" t="s">
        <v>51</v>
      </c>
      <c r="K228" s="121"/>
    </row>
    <row r="229" spans="2:11" ht="15.75" outlineLevel="1" thickBot="1" x14ac:dyDescent="0.3">
      <c r="B229" s="145" t="s">
        <v>6</v>
      </c>
      <c r="C229" s="146"/>
      <c r="D229" s="145" t="s">
        <v>7</v>
      </c>
      <c r="E229" s="146"/>
      <c r="F229" s="145" t="s">
        <v>8</v>
      </c>
      <c r="G229" s="146"/>
      <c r="H229" s="145" t="s">
        <v>9</v>
      </c>
      <c r="I229" s="146"/>
      <c r="J229" s="145" t="s">
        <v>10</v>
      </c>
      <c r="K229" s="146"/>
    </row>
    <row r="230" spans="2:11" ht="65.099999999999994" customHeight="1" outlineLevel="1" thickBot="1" x14ac:dyDescent="0.3">
      <c r="B230" s="119" t="s">
        <v>51</v>
      </c>
      <c r="C230" s="121"/>
      <c r="D230" s="119" t="s">
        <v>51</v>
      </c>
      <c r="E230" s="121"/>
      <c r="F230" s="119" t="s">
        <v>51</v>
      </c>
      <c r="G230" s="121"/>
      <c r="H230" s="119" t="s">
        <v>51</v>
      </c>
      <c r="I230" s="121"/>
      <c r="J230" s="119" t="s">
        <v>51</v>
      </c>
      <c r="K230" s="121"/>
    </row>
    <row r="231" spans="2:11" ht="15.75" outlineLevel="1" thickBot="1" x14ac:dyDescent="0.3">
      <c r="B231" s="145" t="s">
        <v>26</v>
      </c>
      <c r="C231" s="146"/>
      <c r="D231" s="145" t="s">
        <v>27</v>
      </c>
      <c r="E231" s="146"/>
      <c r="F231" s="145" t="s">
        <v>28</v>
      </c>
      <c r="G231" s="146"/>
      <c r="H231" s="145" t="s">
        <v>29</v>
      </c>
      <c r="I231" s="146"/>
      <c r="J231" s="145" t="s">
        <v>30</v>
      </c>
      <c r="K231" s="146"/>
    </row>
    <row r="232" spans="2:11" ht="65.099999999999994" customHeight="1" outlineLevel="1" thickBot="1" x14ac:dyDescent="0.3">
      <c r="B232" s="119" t="s">
        <v>51</v>
      </c>
      <c r="C232" s="121"/>
      <c r="D232" s="119" t="s">
        <v>51</v>
      </c>
      <c r="E232" s="121"/>
      <c r="F232" s="119" t="s">
        <v>51</v>
      </c>
      <c r="G232" s="121"/>
      <c r="H232" s="119" t="s">
        <v>51</v>
      </c>
      <c r="I232" s="121"/>
      <c r="J232" s="119" t="s">
        <v>51</v>
      </c>
      <c r="K232" s="121"/>
    </row>
    <row r="233" spans="2:11" ht="15.75" outlineLevel="1" thickBot="1" x14ac:dyDescent="0.3">
      <c r="B233" s="88" t="s">
        <v>31</v>
      </c>
      <c r="C233" s="88"/>
      <c r="D233" s="89"/>
      <c r="E233" s="89"/>
      <c r="F233" s="89"/>
      <c r="G233" s="89"/>
      <c r="H233" s="89"/>
      <c r="I233" s="89"/>
      <c r="J233" s="89"/>
      <c r="K233" s="90"/>
    </row>
    <row r="234" spans="2:11" ht="15.75" outlineLevel="1" thickBot="1" x14ac:dyDescent="0.3">
      <c r="B234" s="145" t="s">
        <v>19</v>
      </c>
      <c r="C234" s="146"/>
      <c r="D234" s="145" t="s">
        <v>2</v>
      </c>
      <c r="E234" s="146"/>
      <c r="F234" s="145" t="s">
        <v>3</v>
      </c>
      <c r="G234" s="146"/>
      <c r="H234" s="145" t="s">
        <v>4</v>
      </c>
      <c r="I234" s="146"/>
      <c r="J234" s="145" t="s">
        <v>5</v>
      </c>
      <c r="K234" s="146"/>
    </row>
    <row r="235" spans="2:11" ht="15.75" outlineLevel="1" thickBot="1" x14ac:dyDescent="0.3">
      <c r="B235" s="143">
        <v>0</v>
      </c>
      <c r="C235" s="144"/>
      <c r="D235" s="143">
        <v>0</v>
      </c>
      <c r="E235" s="144"/>
      <c r="F235" s="143">
        <v>0</v>
      </c>
      <c r="G235" s="144"/>
      <c r="H235" s="143">
        <v>0</v>
      </c>
      <c r="I235" s="144"/>
      <c r="J235" s="143">
        <v>0</v>
      </c>
      <c r="K235" s="144"/>
    </row>
    <row r="236" spans="2:11" ht="15.75" outlineLevel="1" thickBot="1" x14ac:dyDescent="0.3">
      <c r="B236" s="145" t="s">
        <v>6</v>
      </c>
      <c r="C236" s="146"/>
      <c r="D236" s="145" t="s">
        <v>7</v>
      </c>
      <c r="E236" s="146"/>
      <c r="F236" s="145" t="s">
        <v>8</v>
      </c>
      <c r="G236" s="146"/>
      <c r="H236" s="145" t="s">
        <v>9</v>
      </c>
      <c r="I236" s="146"/>
      <c r="J236" s="145" t="s">
        <v>10</v>
      </c>
      <c r="K236" s="146"/>
    </row>
    <row r="237" spans="2:11" ht="15.75" outlineLevel="1" thickBot="1" x14ac:dyDescent="0.3">
      <c r="B237" s="143">
        <v>0</v>
      </c>
      <c r="C237" s="144"/>
      <c r="D237" s="143">
        <v>0</v>
      </c>
      <c r="E237" s="144"/>
      <c r="F237" s="143">
        <v>0</v>
      </c>
      <c r="G237" s="144"/>
      <c r="H237" s="143">
        <v>0</v>
      </c>
      <c r="I237" s="144"/>
      <c r="J237" s="143">
        <v>0</v>
      </c>
      <c r="K237" s="144"/>
    </row>
    <row r="238" spans="2:11" ht="15.75" outlineLevel="1" thickBot="1" x14ac:dyDescent="0.3">
      <c r="B238" s="145" t="s">
        <v>26</v>
      </c>
      <c r="C238" s="146"/>
      <c r="D238" s="145" t="s">
        <v>27</v>
      </c>
      <c r="E238" s="146"/>
      <c r="F238" s="145" t="s">
        <v>28</v>
      </c>
      <c r="G238" s="146"/>
      <c r="H238" s="145" t="s">
        <v>29</v>
      </c>
      <c r="I238" s="146"/>
      <c r="J238" s="145" t="s">
        <v>30</v>
      </c>
      <c r="K238" s="146"/>
    </row>
    <row r="239" spans="2:11" ht="15.75" outlineLevel="1" thickBot="1" x14ac:dyDescent="0.3">
      <c r="B239" s="143">
        <v>0</v>
      </c>
      <c r="C239" s="144"/>
      <c r="D239" s="143">
        <v>0</v>
      </c>
      <c r="E239" s="144"/>
      <c r="F239" s="143">
        <v>0</v>
      </c>
      <c r="G239" s="144"/>
      <c r="H239" s="143">
        <v>0</v>
      </c>
      <c r="I239" s="144"/>
      <c r="J239" s="143">
        <v>0</v>
      </c>
      <c r="K239" s="144"/>
    </row>
    <row r="240" spans="2:11" ht="15.75" outlineLevel="1" thickBot="1" x14ac:dyDescent="0.3">
      <c r="B240" s="162" t="s">
        <v>32</v>
      </c>
      <c r="C240" s="163"/>
      <c r="D240" s="162" t="s">
        <v>33</v>
      </c>
      <c r="E240" s="163"/>
      <c r="F240" s="162" t="s">
        <v>34</v>
      </c>
      <c r="G240" s="163"/>
    </row>
    <row r="241" spans="2:20" ht="15.75" outlineLevel="1" thickBot="1" x14ac:dyDescent="0.3">
      <c r="B241" s="155">
        <f>SUM(B235:K235,B237:K237,B239:K239)</f>
        <v>0</v>
      </c>
      <c r="C241" s="165"/>
      <c r="D241" s="157">
        <f>NPV(0.05,B235:K235,B237:K237,B239:K239)</f>
        <v>0</v>
      </c>
      <c r="E241" s="158"/>
      <c r="F241" s="155">
        <f>D241*S219*T219</f>
        <v>0</v>
      </c>
      <c r="G241" s="165"/>
    </row>
    <row r="242" spans="2:20" ht="15.75" outlineLevel="1" thickBot="1" x14ac:dyDescent="0.3"/>
    <row r="243" spans="2:20" ht="15.75" outlineLevel="1" thickBot="1" x14ac:dyDescent="0.3">
      <c r="B243" s="82" t="s">
        <v>104</v>
      </c>
      <c r="C243" s="83"/>
      <c r="D243" s="83"/>
      <c r="E243" s="83"/>
      <c r="F243" s="83"/>
      <c r="G243" s="83"/>
      <c r="H243" s="83"/>
      <c r="I243" s="83"/>
      <c r="J243" s="83"/>
      <c r="K243" s="84"/>
      <c r="S243" s="81" t="s">
        <v>52</v>
      </c>
      <c r="T243" s="81" t="s">
        <v>53</v>
      </c>
    </row>
    <row r="244" spans="2:20" ht="15.75" outlineLevel="1" thickBot="1" x14ac:dyDescent="0.3">
      <c r="B244" s="91" t="s">
        <v>21</v>
      </c>
      <c r="C244" s="92"/>
      <c r="D244" s="92"/>
      <c r="E244" s="92"/>
      <c r="F244" s="92"/>
      <c r="G244" s="92"/>
      <c r="H244" s="92"/>
      <c r="I244" s="92"/>
      <c r="J244" s="92"/>
      <c r="K244" s="93"/>
      <c r="S244" s="81" t="s">
        <v>54</v>
      </c>
      <c r="T244" s="81">
        <v>0.95</v>
      </c>
    </row>
    <row r="245" spans="2:20" ht="15.75" outlineLevel="1" thickBot="1" x14ac:dyDescent="0.3">
      <c r="B245" s="150" t="s">
        <v>46</v>
      </c>
      <c r="C245" s="151"/>
      <c r="D245" s="151"/>
      <c r="E245" s="151"/>
      <c r="F245" s="151"/>
      <c r="G245" s="151"/>
      <c r="H245" s="151"/>
      <c r="I245" s="151"/>
      <c r="J245" s="151"/>
      <c r="K245" s="152"/>
      <c r="S245" s="81" t="s">
        <v>55</v>
      </c>
      <c r="T245" s="81">
        <v>0.75</v>
      </c>
    </row>
    <row r="246" spans="2:20" ht="15.75" outlineLevel="1" thickBot="1" x14ac:dyDescent="0.3">
      <c r="B246" s="94" t="s">
        <v>89</v>
      </c>
      <c r="C246" s="95"/>
      <c r="D246" s="95"/>
      <c r="E246" s="95"/>
      <c r="F246" s="95"/>
      <c r="G246" s="95"/>
      <c r="H246" s="95"/>
      <c r="I246" s="95"/>
      <c r="J246" s="95"/>
      <c r="K246" s="96"/>
      <c r="S246" s="81" t="s">
        <v>56</v>
      </c>
      <c r="T246" s="81">
        <v>0.5</v>
      </c>
    </row>
    <row r="247" spans="2:20" ht="65.099999999999994" customHeight="1" outlineLevel="1" thickBot="1" x14ac:dyDescent="0.3">
      <c r="B247" s="150" t="s">
        <v>46</v>
      </c>
      <c r="C247" s="151"/>
      <c r="D247" s="151"/>
      <c r="E247" s="151"/>
      <c r="F247" s="151"/>
      <c r="G247" s="151"/>
      <c r="H247" s="151"/>
      <c r="I247" s="151"/>
      <c r="J247" s="151"/>
      <c r="K247" s="152"/>
      <c r="S247" s="81" t="s">
        <v>57</v>
      </c>
      <c r="T247" s="81">
        <v>0.25</v>
      </c>
    </row>
    <row r="248" spans="2:20" ht="15.75" outlineLevel="1" thickBot="1" x14ac:dyDescent="0.3">
      <c r="B248" s="94" t="s">
        <v>216</v>
      </c>
      <c r="C248" s="95"/>
      <c r="D248" s="95"/>
      <c r="E248" s="95"/>
      <c r="F248" s="95"/>
      <c r="G248" s="95"/>
      <c r="H248" s="95"/>
      <c r="I248" s="95"/>
      <c r="J248" s="95"/>
      <c r="K248" s="96"/>
      <c r="S248" s="81" t="s">
        <v>58</v>
      </c>
      <c r="T248" s="81">
        <v>0.05</v>
      </c>
    </row>
    <row r="249" spans="2:20" ht="15.75" outlineLevel="1" thickBot="1" x14ac:dyDescent="0.3">
      <c r="B249" s="119" t="s">
        <v>177</v>
      </c>
      <c r="C249" s="120"/>
      <c r="D249" s="120"/>
      <c r="E249" s="120"/>
      <c r="F249" s="120"/>
      <c r="G249" s="120"/>
      <c r="H249" s="120"/>
      <c r="I249" s="120"/>
      <c r="J249" s="120"/>
      <c r="K249" s="121"/>
      <c r="S249" s="97">
        <f>IF(B249="",0,VLOOKUP(B249,S244:T248,2,FALSE))</f>
        <v>0.05</v>
      </c>
      <c r="T249" s="97">
        <f>IF(B253="",0,VLOOKUP(B253,S244:T248,2,FALSE))</f>
        <v>0.05</v>
      </c>
    </row>
    <row r="250" spans="2:20" ht="15" customHeight="1" outlineLevel="1" thickBot="1" x14ac:dyDescent="0.3">
      <c r="B250" s="116" t="s">
        <v>22</v>
      </c>
      <c r="C250" s="117"/>
      <c r="D250" s="117"/>
      <c r="E250" s="117"/>
      <c r="F250" s="117"/>
      <c r="G250" s="117"/>
      <c r="H250" s="117"/>
      <c r="I250" s="117"/>
      <c r="J250" s="117"/>
      <c r="K250" s="118"/>
    </row>
    <row r="251" spans="2:20" ht="65.099999999999994" customHeight="1" outlineLevel="1" thickBot="1" x14ac:dyDescent="0.3">
      <c r="B251" s="122" t="s">
        <v>174</v>
      </c>
      <c r="C251" s="123"/>
      <c r="D251" s="123"/>
      <c r="E251" s="123"/>
      <c r="F251" s="123"/>
      <c r="G251" s="123"/>
      <c r="H251" s="123"/>
      <c r="I251" s="123"/>
      <c r="J251" s="123"/>
      <c r="K251" s="124"/>
    </row>
    <row r="252" spans="2:20" ht="15.75" outlineLevel="1" thickBot="1" x14ac:dyDescent="0.3">
      <c r="B252" s="94" t="s">
        <v>23</v>
      </c>
      <c r="C252" s="95"/>
      <c r="D252" s="95"/>
      <c r="E252" s="95"/>
      <c r="F252" s="95"/>
      <c r="G252" s="95"/>
      <c r="H252" s="95"/>
      <c r="I252" s="95"/>
      <c r="J252" s="95"/>
      <c r="K252" s="96"/>
    </row>
    <row r="253" spans="2:20" ht="15.75" outlineLevel="1" thickBot="1" x14ac:dyDescent="0.3">
      <c r="B253" s="119" t="s">
        <v>177</v>
      </c>
      <c r="C253" s="120"/>
      <c r="D253" s="120"/>
      <c r="E253" s="120"/>
      <c r="F253" s="120"/>
      <c r="G253" s="120"/>
      <c r="H253" s="120"/>
      <c r="I253" s="120"/>
      <c r="J253" s="120"/>
      <c r="K253" s="121"/>
    </row>
    <row r="254" spans="2:20" ht="15" customHeight="1" outlineLevel="1" thickBot="1" x14ac:dyDescent="0.3">
      <c r="B254" s="166" t="s">
        <v>24</v>
      </c>
      <c r="C254" s="167"/>
      <c r="D254" s="167"/>
      <c r="E254" s="167"/>
      <c r="F254" s="167"/>
      <c r="G254" s="167"/>
      <c r="H254" s="167"/>
      <c r="I254" s="167"/>
      <c r="J254" s="167"/>
      <c r="K254" s="168"/>
    </row>
    <row r="255" spans="2:20" ht="65.099999999999994" customHeight="1" outlineLevel="1" thickBot="1" x14ac:dyDescent="0.3">
      <c r="B255" s="122" t="s">
        <v>175</v>
      </c>
      <c r="C255" s="123"/>
      <c r="D255" s="123"/>
      <c r="E255" s="123"/>
      <c r="F255" s="123"/>
      <c r="G255" s="123"/>
      <c r="H255" s="123"/>
      <c r="I255" s="123"/>
      <c r="J255" s="123"/>
      <c r="K255" s="124"/>
    </row>
    <row r="256" spans="2:20" ht="15.75" outlineLevel="1" thickBot="1" x14ac:dyDescent="0.3">
      <c r="B256" s="88" t="s">
        <v>25</v>
      </c>
      <c r="C256" s="88"/>
      <c r="D256" s="89"/>
      <c r="E256" s="89"/>
      <c r="F256" s="89"/>
      <c r="G256" s="89"/>
      <c r="H256" s="89"/>
      <c r="I256" s="89"/>
      <c r="J256" s="89"/>
      <c r="K256" s="90"/>
    </row>
    <row r="257" spans="2:11" ht="15.75" outlineLevel="1" thickBot="1" x14ac:dyDescent="0.3">
      <c r="B257" s="145" t="s">
        <v>19</v>
      </c>
      <c r="C257" s="146"/>
      <c r="D257" s="145" t="s">
        <v>2</v>
      </c>
      <c r="E257" s="146"/>
      <c r="F257" s="145" t="s">
        <v>3</v>
      </c>
      <c r="G257" s="146"/>
      <c r="H257" s="145" t="s">
        <v>4</v>
      </c>
      <c r="I257" s="146"/>
      <c r="J257" s="145" t="s">
        <v>5</v>
      </c>
      <c r="K257" s="146"/>
    </row>
    <row r="258" spans="2:11" ht="65.099999999999994" customHeight="1" outlineLevel="1" thickBot="1" x14ac:dyDescent="0.3">
      <c r="B258" s="119" t="s">
        <v>51</v>
      </c>
      <c r="C258" s="121"/>
      <c r="D258" s="119" t="s">
        <v>51</v>
      </c>
      <c r="E258" s="121"/>
      <c r="F258" s="119" t="s">
        <v>51</v>
      </c>
      <c r="G258" s="121"/>
      <c r="H258" s="119" t="s">
        <v>51</v>
      </c>
      <c r="I258" s="121"/>
      <c r="J258" s="119" t="s">
        <v>51</v>
      </c>
      <c r="K258" s="121"/>
    </row>
    <row r="259" spans="2:11" ht="15.75" outlineLevel="1" thickBot="1" x14ac:dyDescent="0.3">
      <c r="B259" s="145" t="s">
        <v>6</v>
      </c>
      <c r="C259" s="146"/>
      <c r="D259" s="145" t="s">
        <v>7</v>
      </c>
      <c r="E259" s="146"/>
      <c r="F259" s="145" t="s">
        <v>8</v>
      </c>
      <c r="G259" s="146"/>
      <c r="H259" s="145" t="s">
        <v>9</v>
      </c>
      <c r="I259" s="146"/>
      <c r="J259" s="145" t="s">
        <v>10</v>
      </c>
      <c r="K259" s="146"/>
    </row>
    <row r="260" spans="2:11" ht="65.099999999999994" customHeight="1" outlineLevel="1" thickBot="1" x14ac:dyDescent="0.3">
      <c r="B260" s="119" t="s">
        <v>51</v>
      </c>
      <c r="C260" s="121"/>
      <c r="D260" s="119" t="s">
        <v>51</v>
      </c>
      <c r="E260" s="121"/>
      <c r="F260" s="119" t="s">
        <v>51</v>
      </c>
      <c r="G260" s="121"/>
      <c r="H260" s="119" t="s">
        <v>51</v>
      </c>
      <c r="I260" s="121"/>
      <c r="J260" s="119" t="s">
        <v>51</v>
      </c>
      <c r="K260" s="121"/>
    </row>
    <row r="261" spans="2:11" ht="15.75" outlineLevel="1" thickBot="1" x14ac:dyDescent="0.3">
      <c r="B261" s="145" t="s">
        <v>26</v>
      </c>
      <c r="C261" s="146"/>
      <c r="D261" s="145" t="s">
        <v>27</v>
      </c>
      <c r="E261" s="146"/>
      <c r="F261" s="145" t="s">
        <v>28</v>
      </c>
      <c r="G261" s="146"/>
      <c r="H261" s="145" t="s">
        <v>29</v>
      </c>
      <c r="I261" s="146"/>
      <c r="J261" s="145" t="s">
        <v>30</v>
      </c>
      <c r="K261" s="146"/>
    </row>
    <row r="262" spans="2:11" ht="65.099999999999994" customHeight="1" outlineLevel="1" thickBot="1" x14ac:dyDescent="0.3">
      <c r="B262" s="119" t="s">
        <v>51</v>
      </c>
      <c r="C262" s="121"/>
      <c r="D262" s="119" t="s">
        <v>51</v>
      </c>
      <c r="E262" s="121"/>
      <c r="F262" s="119" t="s">
        <v>51</v>
      </c>
      <c r="G262" s="121"/>
      <c r="H262" s="119" t="s">
        <v>51</v>
      </c>
      <c r="I262" s="121"/>
      <c r="J262" s="119" t="s">
        <v>51</v>
      </c>
      <c r="K262" s="121"/>
    </row>
    <row r="263" spans="2:11" ht="15.75" outlineLevel="1" thickBot="1" x14ac:dyDescent="0.3">
      <c r="B263" s="88" t="s">
        <v>31</v>
      </c>
      <c r="C263" s="88"/>
      <c r="D263" s="89"/>
      <c r="E263" s="89"/>
      <c r="F263" s="89"/>
      <c r="G263" s="89"/>
      <c r="H263" s="89"/>
      <c r="I263" s="89"/>
      <c r="J263" s="89"/>
      <c r="K263" s="90"/>
    </row>
    <row r="264" spans="2:11" ht="15.75" outlineLevel="1" thickBot="1" x14ac:dyDescent="0.3">
      <c r="B264" s="145" t="s">
        <v>19</v>
      </c>
      <c r="C264" s="146"/>
      <c r="D264" s="145" t="s">
        <v>2</v>
      </c>
      <c r="E264" s="146"/>
      <c r="F264" s="145" t="s">
        <v>3</v>
      </c>
      <c r="G264" s="146"/>
      <c r="H264" s="145" t="s">
        <v>4</v>
      </c>
      <c r="I264" s="146"/>
      <c r="J264" s="145" t="s">
        <v>5</v>
      </c>
      <c r="K264" s="146"/>
    </row>
    <row r="265" spans="2:11" ht="15.75" outlineLevel="1" thickBot="1" x14ac:dyDescent="0.3">
      <c r="B265" s="143">
        <v>0</v>
      </c>
      <c r="C265" s="144"/>
      <c r="D265" s="143">
        <v>0</v>
      </c>
      <c r="E265" s="144"/>
      <c r="F265" s="143">
        <v>0</v>
      </c>
      <c r="G265" s="144"/>
      <c r="H265" s="143">
        <v>0</v>
      </c>
      <c r="I265" s="144"/>
      <c r="J265" s="143">
        <v>0</v>
      </c>
      <c r="K265" s="144"/>
    </row>
    <row r="266" spans="2:11" ht="15.75" outlineLevel="1" thickBot="1" x14ac:dyDescent="0.3">
      <c r="B266" s="145" t="s">
        <v>6</v>
      </c>
      <c r="C266" s="146"/>
      <c r="D266" s="145" t="s">
        <v>7</v>
      </c>
      <c r="E266" s="146"/>
      <c r="F266" s="145" t="s">
        <v>8</v>
      </c>
      <c r="G266" s="146"/>
      <c r="H266" s="145" t="s">
        <v>9</v>
      </c>
      <c r="I266" s="146"/>
      <c r="J266" s="145" t="s">
        <v>10</v>
      </c>
      <c r="K266" s="146"/>
    </row>
    <row r="267" spans="2:11" ht="15.75" outlineLevel="1" thickBot="1" x14ac:dyDescent="0.3">
      <c r="B267" s="143">
        <v>0</v>
      </c>
      <c r="C267" s="144"/>
      <c r="D267" s="143">
        <v>0</v>
      </c>
      <c r="E267" s="144"/>
      <c r="F267" s="143">
        <v>0</v>
      </c>
      <c r="G267" s="144"/>
      <c r="H267" s="143">
        <v>0</v>
      </c>
      <c r="I267" s="144"/>
      <c r="J267" s="143">
        <v>0</v>
      </c>
      <c r="K267" s="144"/>
    </row>
    <row r="268" spans="2:11" ht="15.75" outlineLevel="1" thickBot="1" x14ac:dyDescent="0.3">
      <c r="B268" s="145" t="s">
        <v>26</v>
      </c>
      <c r="C268" s="146"/>
      <c r="D268" s="145" t="s">
        <v>27</v>
      </c>
      <c r="E268" s="146"/>
      <c r="F268" s="145" t="s">
        <v>28</v>
      </c>
      <c r="G268" s="146"/>
      <c r="H268" s="145" t="s">
        <v>29</v>
      </c>
      <c r="I268" s="146"/>
      <c r="J268" s="145" t="s">
        <v>30</v>
      </c>
      <c r="K268" s="146"/>
    </row>
    <row r="269" spans="2:11" ht="15.75" outlineLevel="1" thickBot="1" x14ac:dyDescent="0.3">
      <c r="B269" s="143">
        <v>0</v>
      </c>
      <c r="C269" s="144"/>
      <c r="D269" s="143">
        <v>0</v>
      </c>
      <c r="E269" s="144"/>
      <c r="F269" s="143">
        <v>0</v>
      </c>
      <c r="G269" s="144"/>
      <c r="H269" s="143">
        <v>0</v>
      </c>
      <c r="I269" s="144"/>
      <c r="J269" s="143">
        <v>0</v>
      </c>
      <c r="K269" s="144"/>
    </row>
    <row r="270" spans="2:11" ht="15.75" outlineLevel="1" thickBot="1" x14ac:dyDescent="0.3">
      <c r="B270" s="162" t="s">
        <v>32</v>
      </c>
      <c r="C270" s="163"/>
      <c r="D270" s="162" t="s">
        <v>33</v>
      </c>
      <c r="E270" s="163"/>
      <c r="F270" s="162" t="s">
        <v>34</v>
      </c>
      <c r="G270" s="163"/>
    </row>
    <row r="271" spans="2:11" ht="15.75" outlineLevel="1" thickBot="1" x14ac:dyDescent="0.3">
      <c r="B271" s="155">
        <f>SUM(B265:K265,B267:K267,B269:K269)</f>
        <v>0</v>
      </c>
      <c r="C271" s="165"/>
      <c r="D271" s="157">
        <f>NPV(0.05,B265:K265,B267:K267,B269:K269)</f>
        <v>0</v>
      </c>
      <c r="E271" s="158"/>
      <c r="F271" s="155">
        <f>D271*S249*T249</f>
        <v>0</v>
      </c>
      <c r="G271" s="165"/>
    </row>
    <row r="272" spans="2:11" ht="15.75" outlineLevel="1" thickBot="1" x14ac:dyDescent="0.3">
      <c r="B272" s="98"/>
      <c r="C272" s="99"/>
      <c r="D272" s="100"/>
      <c r="E272" s="100"/>
      <c r="F272" s="98"/>
      <c r="G272" s="99"/>
    </row>
    <row r="273" spans="2:20" ht="15.75" outlineLevel="1" thickBot="1" x14ac:dyDescent="0.3">
      <c r="B273" s="162" t="s">
        <v>196</v>
      </c>
      <c r="C273" s="163"/>
      <c r="D273" s="162" t="s">
        <v>197</v>
      </c>
      <c r="E273" s="163"/>
      <c r="F273" s="162" t="s">
        <v>198</v>
      </c>
      <c r="G273" s="163"/>
    </row>
    <row r="274" spans="2:20" ht="15.75" outlineLevel="1" thickBot="1" x14ac:dyDescent="0.3">
      <c r="B274" s="155">
        <f>SUM(B151,B181,B211,B241,B271)</f>
        <v>0</v>
      </c>
      <c r="C274" s="165"/>
      <c r="D274" s="169">
        <f>SUM(D151,D181,D211,D241,D271)</f>
        <v>0</v>
      </c>
      <c r="E274" s="170"/>
      <c r="F274" s="155">
        <f>SUM(F151,F181,F211,F241,F271)</f>
        <v>0</v>
      </c>
      <c r="G274" s="156"/>
    </row>
    <row r="275" spans="2:20" ht="15.75" thickBot="1" x14ac:dyDescent="0.3"/>
    <row r="276" spans="2:20" ht="15.75" collapsed="1" thickBot="1" x14ac:dyDescent="0.3">
      <c r="B276" s="74" t="str">
        <f>CONCATENATE("Impacts - ",B2)</f>
        <v>Impacts - Research Program 2</v>
      </c>
      <c r="C276" s="71"/>
      <c r="D276" s="71" t="str">
        <f>D2</f>
        <v>[Research Program 2 Name]</v>
      </c>
      <c r="E276" s="71"/>
      <c r="F276" s="71"/>
      <c r="G276" s="71"/>
      <c r="H276" s="71"/>
      <c r="I276" s="71"/>
      <c r="J276" s="71"/>
      <c r="K276" s="72"/>
    </row>
    <row r="277" spans="2:20" ht="15.75" outlineLevel="1" thickBot="1" x14ac:dyDescent="0.3"/>
    <row r="278" spans="2:20" ht="15.75" outlineLevel="1" thickBot="1" x14ac:dyDescent="0.3">
      <c r="B278" s="82" t="s">
        <v>105</v>
      </c>
      <c r="C278" s="83"/>
      <c r="D278" s="83"/>
      <c r="E278" s="83"/>
      <c r="F278" s="83"/>
      <c r="G278" s="83"/>
      <c r="H278" s="83"/>
      <c r="I278" s="83"/>
      <c r="J278" s="83"/>
      <c r="K278" s="84"/>
      <c r="S278" s="81" t="s">
        <v>52</v>
      </c>
      <c r="T278" s="81" t="s">
        <v>53</v>
      </c>
    </row>
    <row r="279" spans="2:20" ht="15.75" outlineLevel="1" thickBot="1" x14ac:dyDescent="0.3">
      <c r="B279" s="101" t="s">
        <v>209</v>
      </c>
      <c r="C279" s="92"/>
      <c r="D279" s="92"/>
      <c r="E279" s="92"/>
      <c r="F279" s="92"/>
      <c r="G279" s="92"/>
      <c r="H279" s="92"/>
      <c r="I279" s="92"/>
      <c r="J279" s="92"/>
      <c r="K279" s="93"/>
      <c r="S279" s="81" t="s">
        <v>54</v>
      </c>
      <c r="T279" s="81">
        <v>0.95</v>
      </c>
    </row>
    <row r="280" spans="2:20" ht="15.75" outlineLevel="1" thickBot="1" x14ac:dyDescent="0.3">
      <c r="B280" s="150" t="s">
        <v>46</v>
      </c>
      <c r="C280" s="151"/>
      <c r="D280" s="151"/>
      <c r="E280" s="151"/>
      <c r="F280" s="151"/>
      <c r="G280" s="151"/>
      <c r="H280" s="151"/>
      <c r="I280" s="151"/>
      <c r="J280" s="151"/>
      <c r="K280" s="152"/>
      <c r="S280" s="81" t="s">
        <v>55</v>
      </c>
      <c r="T280" s="81">
        <v>0.75</v>
      </c>
    </row>
    <row r="281" spans="2:20" ht="30" customHeight="1" outlineLevel="1" thickBot="1" x14ac:dyDescent="0.3">
      <c r="B281" s="159" t="s">
        <v>219</v>
      </c>
      <c r="C281" s="160"/>
      <c r="D281" s="160"/>
      <c r="E281" s="160"/>
      <c r="F281" s="160"/>
      <c r="G281" s="160"/>
      <c r="H281" s="160"/>
      <c r="I281" s="160"/>
      <c r="J281" s="160"/>
      <c r="K281" s="161"/>
      <c r="S281" s="81" t="s">
        <v>56</v>
      </c>
      <c r="T281" s="81">
        <v>0.5</v>
      </c>
    </row>
    <row r="282" spans="2:20" ht="65.099999999999994" customHeight="1" outlineLevel="1" thickBot="1" x14ac:dyDescent="0.3">
      <c r="B282" s="150" t="s">
        <v>46</v>
      </c>
      <c r="C282" s="151"/>
      <c r="D282" s="151"/>
      <c r="E282" s="151"/>
      <c r="F282" s="151"/>
      <c r="G282" s="151"/>
      <c r="H282" s="151"/>
      <c r="I282" s="151"/>
      <c r="J282" s="151"/>
      <c r="K282" s="152"/>
      <c r="S282" s="81" t="s">
        <v>57</v>
      </c>
      <c r="T282" s="81">
        <v>0.25</v>
      </c>
    </row>
    <row r="283" spans="2:20" ht="15.75" outlineLevel="1" thickBot="1" x14ac:dyDescent="0.3">
      <c r="B283" s="94" t="s">
        <v>217</v>
      </c>
      <c r="C283" s="95"/>
      <c r="D283" s="95"/>
      <c r="E283" s="95"/>
      <c r="F283" s="95"/>
      <c r="G283" s="95"/>
      <c r="H283" s="95"/>
      <c r="I283" s="95"/>
      <c r="J283" s="95"/>
      <c r="K283" s="96"/>
      <c r="S283" s="81" t="s">
        <v>58</v>
      </c>
      <c r="T283" s="81">
        <v>0.05</v>
      </c>
    </row>
    <row r="284" spans="2:20" ht="15.75" outlineLevel="1" thickBot="1" x14ac:dyDescent="0.3">
      <c r="B284" s="119" t="s">
        <v>177</v>
      </c>
      <c r="C284" s="120"/>
      <c r="D284" s="120"/>
      <c r="E284" s="120"/>
      <c r="F284" s="120"/>
      <c r="G284" s="120"/>
      <c r="H284" s="120"/>
      <c r="I284" s="120"/>
      <c r="J284" s="120"/>
      <c r="K284" s="121"/>
      <c r="S284" s="97">
        <f>IF(B284="",0,VLOOKUP(B284,S279:T283,2,FALSE))</f>
        <v>0.05</v>
      </c>
      <c r="T284" s="97">
        <f>IF(B288="",0,VLOOKUP(B288,S279:T283,2,FALSE))</f>
        <v>0.05</v>
      </c>
    </row>
    <row r="285" spans="2:20" ht="30" customHeight="1" outlineLevel="1" thickBot="1" x14ac:dyDescent="0.3">
      <c r="B285" s="116" t="s">
        <v>84</v>
      </c>
      <c r="C285" s="117"/>
      <c r="D285" s="117"/>
      <c r="E285" s="117"/>
      <c r="F285" s="117"/>
      <c r="G285" s="117"/>
      <c r="H285" s="117"/>
      <c r="I285" s="117"/>
      <c r="J285" s="117"/>
      <c r="K285" s="118"/>
    </row>
    <row r="286" spans="2:20" ht="65.099999999999994" customHeight="1" outlineLevel="1" thickBot="1" x14ac:dyDescent="0.3">
      <c r="B286" s="122" t="s">
        <v>173</v>
      </c>
      <c r="C286" s="123"/>
      <c r="D286" s="123"/>
      <c r="E286" s="123"/>
      <c r="F286" s="123"/>
      <c r="G286" s="123"/>
      <c r="H286" s="123"/>
      <c r="I286" s="123"/>
      <c r="J286" s="123"/>
      <c r="K286" s="124"/>
    </row>
    <row r="287" spans="2:20" ht="15.75" outlineLevel="1" thickBot="1" x14ac:dyDescent="0.3">
      <c r="B287" s="94" t="s">
        <v>218</v>
      </c>
      <c r="C287" s="95"/>
      <c r="D287" s="95"/>
      <c r="E287" s="95"/>
      <c r="F287" s="95"/>
      <c r="G287" s="95"/>
      <c r="H287" s="95"/>
      <c r="I287" s="95"/>
      <c r="J287" s="95"/>
      <c r="K287" s="96"/>
    </row>
    <row r="288" spans="2:20" ht="15.75" outlineLevel="1" thickBot="1" x14ac:dyDescent="0.3">
      <c r="B288" s="119" t="s">
        <v>177</v>
      </c>
      <c r="C288" s="120"/>
      <c r="D288" s="120"/>
      <c r="E288" s="120"/>
      <c r="F288" s="120"/>
      <c r="G288" s="120"/>
      <c r="H288" s="120"/>
      <c r="I288" s="120"/>
      <c r="J288" s="120"/>
      <c r="K288" s="121"/>
    </row>
    <row r="289" spans="2:11" ht="15.75" outlineLevel="1" thickBot="1" x14ac:dyDescent="0.3">
      <c r="B289" s="116" t="s">
        <v>85</v>
      </c>
      <c r="C289" s="117"/>
      <c r="D289" s="117"/>
      <c r="E289" s="117"/>
      <c r="F289" s="117"/>
      <c r="G289" s="117"/>
      <c r="H289" s="117"/>
      <c r="I289" s="117"/>
      <c r="J289" s="117"/>
      <c r="K289" s="118"/>
    </row>
    <row r="290" spans="2:11" ht="65.099999999999994" customHeight="1" outlineLevel="1" thickBot="1" x14ac:dyDescent="0.3">
      <c r="B290" s="150" t="s">
        <v>46</v>
      </c>
      <c r="C290" s="151"/>
      <c r="D290" s="151"/>
      <c r="E290" s="151"/>
      <c r="F290" s="151"/>
      <c r="G290" s="151"/>
      <c r="H290" s="151"/>
      <c r="I290" s="151"/>
      <c r="J290" s="151"/>
      <c r="K290" s="152"/>
    </row>
    <row r="291" spans="2:11" ht="15.75" outlineLevel="1" thickBot="1" x14ac:dyDescent="0.3">
      <c r="B291" s="88" t="s">
        <v>220</v>
      </c>
      <c r="C291" s="88"/>
      <c r="D291" s="89"/>
      <c r="E291" s="89"/>
      <c r="F291" s="89"/>
      <c r="G291" s="89"/>
      <c r="H291" s="89"/>
      <c r="I291" s="89"/>
      <c r="J291" s="89"/>
      <c r="K291" s="90"/>
    </row>
    <row r="292" spans="2:11" ht="15.75" outlineLevel="1" thickBot="1" x14ac:dyDescent="0.3">
      <c r="B292" s="145" t="s">
        <v>19</v>
      </c>
      <c r="C292" s="146"/>
      <c r="D292" s="145" t="s">
        <v>2</v>
      </c>
      <c r="E292" s="146"/>
      <c r="F292" s="145" t="s">
        <v>3</v>
      </c>
      <c r="G292" s="146"/>
      <c r="H292" s="145" t="s">
        <v>4</v>
      </c>
      <c r="I292" s="146"/>
      <c r="J292" s="145" t="s">
        <v>5</v>
      </c>
      <c r="K292" s="146"/>
    </row>
    <row r="293" spans="2:11" ht="65.099999999999994" customHeight="1" outlineLevel="1" thickBot="1" x14ac:dyDescent="0.3">
      <c r="B293" s="153" t="s">
        <v>51</v>
      </c>
      <c r="C293" s="154"/>
      <c r="D293" s="153" t="s">
        <v>51</v>
      </c>
      <c r="E293" s="154"/>
      <c r="F293" s="153" t="s">
        <v>51</v>
      </c>
      <c r="G293" s="154"/>
      <c r="H293" s="153" t="s">
        <v>51</v>
      </c>
      <c r="I293" s="154"/>
      <c r="J293" s="153" t="s">
        <v>51</v>
      </c>
      <c r="K293" s="154"/>
    </row>
    <row r="294" spans="2:11" ht="15.75" outlineLevel="1" thickBot="1" x14ac:dyDescent="0.3">
      <c r="B294" s="145" t="s">
        <v>6</v>
      </c>
      <c r="C294" s="146"/>
      <c r="D294" s="145" t="s">
        <v>7</v>
      </c>
      <c r="E294" s="146"/>
      <c r="F294" s="145" t="s">
        <v>8</v>
      </c>
      <c r="G294" s="146"/>
      <c r="H294" s="145" t="s">
        <v>9</v>
      </c>
      <c r="I294" s="146"/>
      <c r="J294" s="145" t="s">
        <v>10</v>
      </c>
      <c r="K294" s="146"/>
    </row>
    <row r="295" spans="2:11" ht="65.099999999999994" customHeight="1" outlineLevel="1" thickBot="1" x14ac:dyDescent="0.3">
      <c r="B295" s="153" t="s">
        <v>51</v>
      </c>
      <c r="C295" s="154"/>
      <c r="D295" s="153" t="s">
        <v>51</v>
      </c>
      <c r="E295" s="154"/>
      <c r="F295" s="153" t="s">
        <v>51</v>
      </c>
      <c r="G295" s="154"/>
      <c r="H295" s="153" t="s">
        <v>51</v>
      </c>
      <c r="I295" s="154"/>
      <c r="J295" s="153" t="s">
        <v>51</v>
      </c>
      <c r="K295" s="154"/>
    </row>
    <row r="296" spans="2:11" ht="15.75" outlineLevel="1" thickBot="1" x14ac:dyDescent="0.3">
      <c r="B296" s="145" t="s">
        <v>26</v>
      </c>
      <c r="C296" s="146"/>
      <c r="D296" s="145" t="s">
        <v>27</v>
      </c>
      <c r="E296" s="146"/>
      <c r="F296" s="145" t="s">
        <v>28</v>
      </c>
      <c r="G296" s="146"/>
      <c r="H296" s="145" t="s">
        <v>29</v>
      </c>
      <c r="I296" s="146"/>
      <c r="J296" s="145" t="s">
        <v>30</v>
      </c>
      <c r="K296" s="146"/>
    </row>
    <row r="297" spans="2:11" ht="65.099999999999994" customHeight="1" outlineLevel="1" thickBot="1" x14ac:dyDescent="0.3">
      <c r="B297" s="153" t="s">
        <v>51</v>
      </c>
      <c r="C297" s="154"/>
      <c r="D297" s="153" t="s">
        <v>51</v>
      </c>
      <c r="E297" s="154"/>
      <c r="F297" s="153" t="s">
        <v>51</v>
      </c>
      <c r="G297" s="154"/>
      <c r="H297" s="153" t="s">
        <v>51</v>
      </c>
      <c r="I297" s="154"/>
      <c r="J297" s="153" t="s">
        <v>51</v>
      </c>
      <c r="K297" s="154"/>
    </row>
    <row r="298" spans="2:11" ht="15.75" outlineLevel="1" thickBot="1" x14ac:dyDescent="0.3">
      <c r="B298" s="88" t="s">
        <v>211</v>
      </c>
      <c r="C298" s="88"/>
      <c r="D298" s="89"/>
      <c r="E298" s="89"/>
      <c r="F298" s="89"/>
      <c r="G298" s="89"/>
      <c r="H298" s="89"/>
      <c r="I298" s="89"/>
      <c r="J298" s="89"/>
      <c r="K298" s="90"/>
    </row>
    <row r="299" spans="2:11" ht="15.75" outlineLevel="1" thickBot="1" x14ac:dyDescent="0.3">
      <c r="B299" s="145" t="s">
        <v>19</v>
      </c>
      <c r="C299" s="146"/>
      <c r="D299" s="145" t="s">
        <v>2</v>
      </c>
      <c r="E299" s="146"/>
      <c r="F299" s="145" t="s">
        <v>3</v>
      </c>
      <c r="G299" s="146"/>
      <c r="H299" s="145" t="s">
        <v>4</v>
      </c>
      <c r="I299" s="146"/>
      <c r="J299" s="145" t="s">
        <v>5</v>
      </c>
      <c r="K299" s="146"/>
    </row>
    <row r="300" spans="2:11" ht="15.75" outlineLevel="1" thickBot="1" x14ac:dyDescent="0.3">
      <c r="B300" s="143">
        <v>0</v>
      </c>
      <c r="C300" s="144"/>
      <c r="D300" s="143">
        <v>0</v>
      </c>
      <c r="E300" s="144"/>
      <c r="F300" s="143">
        <v>0</v>
      </c>
      <c r="G300" s="144"/>
      <c r="H300" s="143">
        <v>0</v>
      </c>
      <c r="I300" s="144"/>
      <c r="J300" s="143">
        <v>0</v>
      </c>
      <c r="K300" s="144"/>
    </row>
    <row r="301" spans="2:11" ht="15.75" outlineLevel="1" thickBot="1" x14ac:dyDescent="0.3">
      <c r="B301" s="145" t="s">
        <v>6</v>
      </c>
      <c r="C301" s="146"/>
      <c r="D301" s="145" t="s">
        <v>7</v>
      </c>
      <c r="E301" s="146"/>
      <c r="F301" s="145" t="s">
        <v>8</v>
      </c>
      <c r="G301" s="146"/>
      <c r="H301" s="145" t="s">
        <v>9</v>
      </c>
      <c r="I301" s="146"/>
      <c r="J301" s="145" t="s">
        <v>10</v>
      </c>
      <c r="K301" s="146"/>
    </row>
    <row r="302" spans="2:11" ht="15.75" outlineLevel="1" thickBot="1" x14ac:dyDescent="0.3">
      <c r="B302" s="143">
        <v>0</v>
      </c>
      <c r="C302" s="144"/>
      <c r="D302" s="143">
        <v>0</v>
      </c>
      <c r="E302" s="144"/>
      <c r="F302" s="143">
        <v>0</v>
      </c>
      <c r="G302" s="144"/>
      <c r="H302" s="143">
        <v>0</v>
      </c>
      <c r="I302" s="144"/>
      <c r="J302" s="143">
        <v>0</v>
      </c>
      <c r="K302" s="144"/>
    </row>
    <row r="303" spans="2:11" ht="15.75" outlineLevel="1" thickBot="1" x14ac:dyDescent="0.3">
      <c r="B303" s="145" t="s">
        <v>26</v>
      </c>
      <c r="C303" s="146"/>
      <c r="D303" s="145" t="s">
        <v>27</v>
      </c>
      <c r="E303" s="146"/>
      <c r="F303" s="145" t="s">
        <v>28</v>
      </c>
      <c r="G303" s="146"/>
      <c r="H303" s="145" t="s">
        <v>29</v>
      </c>
      <c r="I303" s="146"/>
      <c r="J303" s="145" t="s">
        <v>30</v>
      </c>
      <c r="K303" s="146"/>
    </row>
    <row r="304" spans="2:11" ht="15.75" outlineLevel="1" thickBot="1" x14ac:dyDescent="0.3">
      <c r="B304" s="143">
        <v>0</v>
      </c>
      <c r="C304" s="144"/>
      <c r="D304" s="143">
        <v>0</v>
      </c>
      <c r="E304" s="144"/>
      <c r="F304" s="143">
        <v>0</v>
      </c>
      <c r="G304" s="144"/>
      <c r="H304" s="143">
        <v>0</v>
      </c>
      <c r="I304" s="144"/>
      <c r="J304" s="143">
        <v>0</v>
      </c>
      <c r="K304" s="144"/>
    </row>
    <row r="305" spans="2:20" ht="15.75" outlineLevel="1" thickBot="1" x14ac:dyDescent="0.3">
      <c r="B305" s="162" t="s">
        <v>32</v>
      </c>
      <c r="C305" s="163"/>
      <c r="D305" s="162" t="s">
        <v>33</v>
      </c>
      <c r="E305" s="163"/>
      <c r="F305" s="162" t="s">
        <v>34</v>
      </c>
      <c r="G305" s="163"/>
    </row>
    <row r="306" spans="2:20" ht="15.75" outlineLevel="1" thickBot="1" x14ac:dyDescent="0.3">
      <c r="B306" s="155">
        <f>SUM(B300:K300,B302:K302,B304:K304)</f>
        <v>0</v>
      </c>
      <c r="C306" s="156"/>
      <c r="D306" s="164">
        <f>NPV(0.05,B300:K300,B302:K302,B304:K304)</f>
        <v>0</v>
      </c>
      <c r="E306" s="158"/>
      <c r="F306" s="155">
        <f>D306*S284*T284</f>
        <v>0</v>
      </c>
      <c r="G306" s="156"/>
    </row>
    <row r="307" spans="2:20" ht="15.75" outlineLevel="1" thickBot="1" x14ac:dyDescent="0.3"/>
    <row r="308" spans="2:20" ht="15.75" outlineLevel="1" thickBot="1" x14ac:dyDescent="0.3">
      <c r="B308" s="82" t="s">
        <v>106</v>
      </c>
      <c r="C308" s="83"/>
      <c r="D308" s="83"/>
      <c r="E308" s="83"/>
      <c r="F308" s="83"/>
      <c r="G308" s="83"/>
      <c r="H308" s="83"/>
      <c r="I308" s="83"/>
      <c r="J308" s="83"/>
      <c r="K308" s="84"/>
    </row>
    <row r="309" spans="2:20" ht="15.75" outlineLevel="1" thickBot="1" x14ac:dyDescent="0.3">
      <c r="B309" s="101" t="s">
        <v>209</v>
      </c>
      <c r="C309" s="92"/>
      <c r="D309" s="92"/>
      <c r="E309" s="92"/>
      <c r="F309" s="92"/>
      <c r="G309" s="92"/>
      <c r="H309" s="92"/>
      <c r="I309" s="92"/>
      <c r="J309" s="92"/>
      <c r="K309" s="93"/>
      <c r="S309" s="81" t="s">
        <v>52</v>
      </c>
      <c r="T309" s="81" t="s">
        <v>53</v>
      </c>
    </row>
    <row r="310" spans="2:20" ht="15.75" outlineLevel="1" thickBot="1" x14ac:dyDescent="0.3">
      <c r="B310" s="150" t="s">
        <v>46</v>
      </c>
      <c r="C310" s="151"/>
      <c r="D310" s="151"/>
      <c r="E310" s="151"/>
      <c r="F310" s="151"/>
      <c r="G310" s="151"/>
      <c r="H310" s="151"/>
      <c r="I310" s="151"/>
      <c r="J310" s="151"/>
      <c r="K310" s="152"/>
      <c r="S310" s="81" t="s">
        <v>54</v>
      </c>
      <c r="T310" s="81">
        <v>0.95</v>
      </c>
    </row>
    <row r="311" spans="2:20" ht="30.6" customHeight="1" outlineLevel="1" thickBot="1" x14ac:dyDescent="0.3">
      <c r="B311" s="159" t="s">
        <v>219</v>
      </c>
      <c r="C311" s="160"/>
      <c r="D311" s="160"/>
      <c r="E311" s="160"/>
      <c r="F311" s="160"/>
      <c r="G311" s="160"/>
      <c r="H311" s="160"/>
      <c r="I311" s="160"/>
      <c r="J311" s="160"/>
      <c r="K311" s="161"/>
      <c r="S311" s="81" t="s">
        <v>55</v>
      </c>
      <c r="T311" s="81">
        <v>0.75</v>
      </c>
    </row>
    <row r="312" spans="2:20" ht="65.099999999999994" customHeight="1" outlineLevel="1" thickBot="1" x14ac:dyDescent="0.3">
      <c r="B312" s="150" t="s">
        <v>46</v>
      </c>
      <c r="C312" s="151"/>
      <c r="D312" s="151"/>
      <c r="E312" s="151"/>
      <c r="F312" s="151"/>
      <c r="G312" s="151"/>
      <c r="H312" s="151"/>
      <c r="I312" s="151"/>
      <c r="J312" s="151"/>
      <c r="K312" s="152"/>
      <c r="S312" s="81" t="s">
        <v>56</v>
      </c>
      <c r="T312" s="81">
        <v>0.5</v>
      </c>
    </row>
    <row r="313" spans="2:20" ht="15.75" outlineLevel="1" thickBot="1" x14ac:dyDescent="0.3">
      <c r="B313" s="94" t="s">
        <v>217</v>
      </c>
      <c r="C313" s="95"/>
      <c r="D313" s="95"/>
      <c r="E313" s="95"/>
      <c r="F313" s="95"/>
      <c r="G313" s="95"/>
      <c r="H313" s="95"/>
      <c r="I313" s="95"/>
      <c r="J313" s="95"/>
      <c r="K313" s="96"/>
      <c r="S313" s="81" t="s">
        <v>57</v>
      </c>
      <c r="T313" s="81">
        <v>0.25</v>
      </c>
    </row>
    <row r="314" spans="2:20" ht="15.75" outlineLevel="1" thickBot="1" x14ac:dyDescent="0.3">
      <c r="B314" s="119" t="s">
        <v>177</v>
      </c>
      <c r="C314" s="120"/>
      <c r="D314" s="120"/>
      <c r="E314" s="120"/>
      <c r="F314" s="120"/>
      <c r="G314" s="120"/>
      <c r="H314" s="120"/>
      <c r="I314" s="120"/>
      <c r="J314" s="120"/>
      <c r="K314" s="121"/>
      <c r="S314" s="81" t="s">
        <v>58</v>
      </c>
      <c r="T314" s="81">
        <v>0.05</v>
      </c>
    </row>
    <row r="315" spans="2:20" ht="30" customHeight="1" outlineLevel="1" thickBot="1" x14ac:dyDescent="0.3">
      <c r="B315" s="116" t="s">
        <v>84</v>
      </c>
      <c r="C315" s="117"/>
      <c r="D315" s="117"/>
      <c r="E315" s="117"/>
      <c r="F315" s="117"/>
      <c r="G315" s="117"/>
      <c r="H315" s="117"/>
      <c r="I315" s="117"/>
      <c r="J315" s="117"/>
      <c r="K315" s="118"/>
      <c r="S315" s="97">
        <f>IF(B314="",0,VLOOKUP(B314,S310:T314,2,FALSE))</f>
        <v>0.05</v>
      </c>
      <c r="T315" s="97">
        <f>IF(B318="",0,VLOOKUP(B318,S310:T314,2,FALSE))</f>
        <v>0.05</v>
      </c>
    </row>
    <row r="316" spans="2:20" ht="65.099999999999994" customHeight="1" outlineLevel="1" thickBot="1" x14ac:dyDescent="0.3">
      <c r="B316" s="122" t="s">
        <v>173</v>
      </c>
      <c r="C316" s="123"/>
      <c r="D316" s="123"/>
      <c r="E316" s="123"/>
      <c r="F316" s="123"/>
      <c r="G316" s="123"/>
      <c r="H316" s="123"/>
      <c r="I316" s="123"/>
      <c r="J316" s="123"/>
      <c r="K316" s="124"/>
    </row>
    <row r="317" spans="2:20" ht="15.75" outlineLevel="1" thickBot="1" x14ac:dyDescent="0.3">
      <c r="B317" s="94" t="s">
        <v>218</v>
      </c>
      <c r="C317" s="95"/>
      <c r="D317" s="95"/>
      <c r="E317" s="95"/>
      <c r="F317" s="95"/>
      <c r="G317" s="95"/>
      <c r="H317" s="95"/>
      <c r="I317" s="95"/>
      <c r="J317" s="95"/>
      <c r="K317" s="96"/>
    </row>
    <row r="318" spans="2:20" ht="15.75" outlineLevel="1" thickBot="1" x14ac:dyDescent="0.3">
      <c r="B318" s="119" t="s">
        <v>177</v>
      </c>
      <c r="C318" s="120"/>
      <c r="D318" s="120"/>
      <c r="E318" s="120"/>
      <c r="F318" s="120"/>
      <c r="G318" s="120"/>
      <c r="H318" s="120"/>
      <c r="I318" s="120"/>
      <c r="J318" s="120"/>
      <c r="K318" s="121"/>
    </row>
    <row r="319" spans="2:20" ht="15.75" customHeight="1" outlineLevel="1" thickBot="1" x14ac:dyDescent="0.3">
      <c r="B319" s="116" t="s">
        <v>85</v>
      </c>
      <c r="C319" s="117"/>
      <c r="D319" s="117"/>
      <c r="E319" s="117"/>
      <c r="F319" s="117"/>
      <c r="G319" s="117"/>
      <c r="H319" s="117"/>
      <c r="I319" s="117"/>
      <c r="J319" s="117"/>
      <c r="K319" s="118"/>
    </row>
    <row r="320" spans="2:20" ht="65.099999999999994" customHeight="1" outlineLevel="1" thickBot="1" x14ac:dyDescent="0.3">
      <c r="B320" s="150" t="s">
        <v>46</v>
      </c>
      <c r="C320" s="151"/>
      <c r="D320" s="151"/>
      <c r="E320" s="151"/>
      <c r="F320" s="151"/>
      <c r="G320" s="151"/>
      <c r="H320" s="151"/>
      <c r="I320" s="151"/>
      <c r="J320" s="151"/>
      <c r="K320" s="152"/>
    </row>
    <row r="321" spans="2:11" ht="15" customHeight="1" outlineLevel="1" thickBot="1" x14ac:dyDescent="0.3">
      <c r="B321" s="88" t="s">
        <v>220</v>
      </c>
      <c r="C321" s="88"/>
      <c r="D321" s="89"/>
      <c r="E321" s="89"/>
      <c r="F321" s="89"/>
      <c r="G321" s="89"/>
      <c r="H321" s="89"/>
      <c r="I321" s="89"/>
      <c r="J321" s="89"/>
      <c r="K321" s="90"/>
    </row>
    <row r="322" spans="2:11" ht="15.75" outlineLevel="1" thickBot="1" x14ac:dyDescent="0.3">
      <c r="B322" s="145" t="s">
        <v>19</v>
      </c>
      <c r="C322" s="146"/>
      <c r="D322" s="145" t="s">
        <v>2</v>
      </c>
      <c r="E322" s="146"/>
      <c r="F322" s="145" t="s">
        <v>3</v>
      </c>
      <c r="G322" s="146"/>
      <c r="H322" s="145" t="s">
        <v>4</v>
      </c>
      <c r="I322" s="146"/>
      <c r="J322" s="145" t="s">
        <v>5</v>
      </c>
      <c r="K322" s="146"/>
    </row>
    <row r="323" spans="2:11" ht="65.099999999999994" customHeight="1" outlineLevel="1" thickBot="1" x14ac:dyDescent="0.3">
      <c r="B323" s="153" t="s">
        <v>51</v>
      </c>
      <c r="C323" s="154"/>
      <c r="D323" s="153" t="s">
        <v>51</v>
      </c>
      <c r="E323" s="154"/>
      <c r="F323" s="153" t="s">
        <v>51</v>
      </c>
      <c r="G323" s="154"/>
      <c r="H323" s="153" t="s">
        <v>51</v>
      </c>
      <c r="I323" s="154"/>
      <c r="J323" s="153" t="s">
        <v>51</v>
      </c>
      <c r="K323" s="154"/>
    </row>
    <row r="324" spans="2:11" ht="15.75" outlineLevel="1" thickBot="1" x14ac:dyDescent="0.3">
      <c r="B324" s="145" t="s">
        <v>6</v>
      </c>
      <c r="C324" s="146"/>
      <c r="D324" s="145" t="s">
        <v>7</v>
      </c>
      <c r="E324" s="146"/>
      <c r="F324" s="145" t="s">
        <v>8</v>
      </c>
      <c r="G324" s="146"/>
      <c r="H324" s="145" t="s">
        <v>9</v>
      </c>
      <c r="I324" s="146"/>
      <c r="J324" s="145" t="s">
        <v>10</v>
      </c>
      <c r="K324" s="146"/>
    </row>
    <row r="325" spans="2:11" ht="65.099999999999994" customHeight="1" outlineLevel="1" thickBot="1" x14ac:dyDescent="0.3">
      <c r="B325" s="153" t="s">
        <v>51</v>
      </c>
      <c r="C325" s="154"/>
      <c r="D325" s="153" t="s">
        <v>51</v>
      </c>
      <c r="E325" s="154"/>
      <c r="F325" s="153" t="s">
        <v>51</v>
      </c>
      <c r="G325" s="154"/>
      <c r="H325" s="153" t="s">
        <v>51</v>
      </c>
      <c r="I325" s="154"/>
      <c r="J325" s="153" t="s">
        <v>51</v>
      </c>
      <c r="K325" s="154"/>
    </row>
    <row r="326" spans="2:11" ht="15.75" outlineLevel="1" thickBot="1" x14ac:dyDescent="0.3">
      <c r="B326" s="145" t="s">
        <v>26</v>
      </c>
      <c r="C326" s="146"/>
      <c r="D326" s="145" t="s">
        <v>27</v>
      </c>
      <c r="E326" s="146"/>
      <c r="F326" s="145" t="s">
        <v>28</v>
      </c>
      <c r="G326" s="146"/>
      <c r="H326" s="145" t="s">
        <v>29</v>
      </c>
      <c r="I326" s="146"/>
      <c r="J326" s="145" t="s">
        <v>30</v>
      </c>
      <c r="K326" s="146"/>
    </row>
    <row r="327" spans="2:11" ht="65.099999999999994" customHeight="1" outlineLevel="1" thickBot="1" x14ac:dyDescent="0.3">
      <c r="B327" s="153" t="s">
        <v>51</v>
      </c>
      <c r="C327" s="154"/>
      <c r="D327" s="153" t="s">
        <v>51</v>
      </c>
      <c r="E327" s="154"/>
      <c r="F327" s="153" t="s">
        <v>51</v>
      </c>
      <c r="G327" s="154"/>
      <c r="H327" s="153" t="s">
        <v>51</v>
      </c>
      <c r="I327" s="154"/>
      <c r="J327" s="153" t="s">
        <v>51</v>
      </c>
      <c r="K327" s="154"/>
    </row>
    <row r="328" spans="2:11" ht="15.75" outlineLevel="1" thickBot="1" x14ac:dyDescent="0.3">
      <c r="B328" s="88" t="s">
        <v>211</v>
      </c>
      <c r="C328" s="88"/>
      <c r="D328" s="89"/>
      <c r="E328" s="89"/>
      <c r="F328" s="89"/>
      <c r="G328" s="89"/>
      <c r="H328" s="89"/>
      <c r="I328" s="89"/>
      <c r="J328" s="89"/>
      <c r="K328" s="90"/>
    </row>
    <row r="329" spans="2:11" ht="15.75" outlineLevel="1" thickBot="1" x14ac:dyDescent="0.3">
      <c r="B329" s="145" t="s">
        <v>19</v>
      </c>
      <c r="C329" s="146"/>
      <c r="D329" s="145" t="s">
        <v>2</v>
      </c>
      <c r="E329" s="146"/>
      <c r="F329" s="145" t="s">
        <v>3</v>
      </c>
      <c r="G329" s="146"/>
      <c r="H329" s="145" t="s">
        <v>4</v>
      </c>
      <c r="I329" s="146"/>
      <c r="J329" s="145" t="s">
        <v>5</v>
      </c>
      <c r="K329" s="146"/>
    </row>
    <row r="330" spans="2:11" ht="15.75" outlineLevel="1" thickBot="1" x14ac:dyDescent="0.3">
      <c r="B330" s="143">
        <v>0</v>
      </c>
      <c r="C330" s="144"/>
      <c r="D330" s="143">
        <v>0</v>
      </c>
      <c r="E330" s="144"/>
      <c r="F330" s="143">
        <v>0</v>
      </c>
      <c r="G330" s="144"/>
      <c r="H330" s="143">
        <v>0</v>
      </c>
      <c r="I330" s="144"/>
      <c r="J330" s="143">
        <v>0</v>
      </c>
      <c r="K330" s="144"/>
    </row>
    <row r="331" spans="2:11" ht="15.75" outlineLevel="1" thickBot="1" x14ac:dyDescent="0.3">
      <c r="B331" s="145" t="s">
        <v>6</v>
      </c>
      <c r="C331" s="146"/>
      <c r="D331" s="145" t="s">
        <v>7</v>
      </c>
      <c r="E331" s="146"/>
      <c r="F331" s="145" t="s">
        <v>8</v>
      </c>
      <c r="G331" s="146"/>
      <c r="H331" s="145" t="s">
        <v>9</v>
      </c>
      <c r="I331" s="146"/>
      <c r="J331" s="145" t="s">
        <v>10</v>
      </c>
      <c r="K331" s="146"/>
    </row>
    <row r="332" spans="2:11" ht="15.75" outlineLevel="1" thickBot="1" x14ac:dyDescent="0.3">
      <c r="B332" s="143">
        <v>0</v>
      </c>
      <c r="C332" s="144"/>
      <c r="D332" s="143">
        <v>0</v>
      </c>
      <c r="E332" s="144"/>
      <c r="F332" s="143">
        <v>0</v>
      </c>
      <c r="G332" s="144"/>
      <c r="H332" s="143">
        <v>0</v>
      </c>
      <c r="I332" s="144"/>
      <c r="J332" s="143">
        <v>0</v>
      </c>
      <c r="K332" s="144"/>
    </row>
    <row r="333" spans="2:11" ht="15.75" outlineLevel="1" thickBot="1" x14ac:dyDescent="0.3">
      <c r="B333" s="145" t="s">
        <v>26</v>
      </c>
      <c r="C333" s="146"/>
      <c r="D333" s="145" t="s">
        <v>27</v>
      </c>
      <c r="E333" s="146"/>
      <c r="F333" s="145" t="s">
        <v>28</v>
      </c>
      <c r="G333" s="146"/>
      <c r="H333" s="145" t="s">
        <v>29</v>
      </c>
      <c r="I333" s="146"/>
      <c r="J333" s="145" t="s">
        <v>30</v>
      </c>
      <c r="K333" s="146"/>
    </row>
    <row r="334" spans="2:11" ht="15.75" outlineLevel="1" thickBot="1" x14ac:dyDescent="0.3">
      <c r="B334" s="143">
        <v>0</v>
      </c>
      <c r="C334" s="144"/>
      <c r="D334" s="143">
        <v>0</v>
      </c>
      <c r="E334" s="144"/>
      <c r="F334" s="143">
        <v>0</v>
      </c>
      <c r="G334" s="144"/>
      <c r="H334" s="143">
        <v>0</v>
      </c>
      <c r="I334" s="144"/>
      <c r="J334" s="143">
        <v>0</v>
      </c>
      <c r="K334" s="144"/>
    </row>
    <row r="335" spans="2:11" ht="15.75" outlineLevel="1" thickBot="1" x14ac:dyDescent="0.3">
      <c r="B335" s="148" t="s">
        <v>32</v>
      </c>
      <c r="C335" s="149"/>
      <c r="D335" s="148" t="s">
        <v>33</v>
      </c>
      <c r="E335" s="149"/>
      <c r="F335" s="148" t="s">
        <v>34</v>
      </c>
      <c r="G335" s="149"/>
    </row>
    <row r="336" spans="2:11" ht="15.75" outlineLevel="1" thickBot="1" x14ac:dyDescent="0.3">
      <c r="B336" s="155">
        <f>SUM(B330:K330,B332:K332,B334:K334)</f>
        <v>0</v>
      </c>
      <c r="C336" s="156"/>
      <c r="D336" s="157">
        <f>NPV(0.05,B330:K330,B332:K332,B334:K334)</f>
        <v>0</v>
      </c>
      <c r="E336" s="158"/>
      <c r="F336" s="155">
        <f>D336*S315*T315</f>
        <v>0</v>
      </c>
      <c r="G336" s="156"/>
    </row>
    <row r="337" spans="2:20" ht="15.75" outlineLevel="1" thickBot="1" x14ac:dyDescent="0.3">
      <c r="B337" s="98"/>
      <c r="C337" s="98"/>
      <c r="D337" s="100"/>
      <c r="E337" s="100"/>
      <c r="F337" s="98"/>
      <c r="G337" s="98"/>
      <c r="H337" s="102"/>
      <c r="I337" s="102"/>
      <c r="J337" s="102"/>
      <c r="K337" s="102"/>
    </row>
    <row r="338" spans="2:20" ht="15.75" outlineLevel="1" thickBot="1" x14ac:dyDescent="0.3">
      <c r="B338" s="82" t="s">
        <v>107</v>
      </c>
      <c r="C338" s="83"/>
      <c r="D338" s="83"/>
      <c r="E338" s="83"/>
      <c r="F338" s="83"/>
      <c r="G338" s="83"/>
      <c r="H338" s="83"/>
      <c r="I338" s="83"/>
      <c r="J338" s="83"/>
      <c r="K338" s="84"/>
    </row>
    <row r="339" spans="2:20" s="102" customFormat="1" ht="15.75" outlineLevel="1" thickBot="1" x14ac:dyDescent="0.3">
      <c r="B339" s="101" t="s">
        <v>209</v>
      </c>
      <c r="C339" s="92"/>
      <c r="D339" s="92"/>
      <c r="E339" s="92"/>
      <c r="F339" s="92"/>
      <c r="G339" s="92"/>
      <c r="H339" s="92"/>
      <c r="I339" s="92"/>
      <c r="J339" s="92"/>
      <c r="K339" s="93"/>
    </row>
    <row r="340" spans="2:20" ht="15.75" outlineLevel="1" thickBot="1" x14ac:dyDescent="0.3">
      <c r="B340" s="150" t="s">
        <v>46</v>
      </c>
      <c r="C340" s="151"/>
      <c r="D340" s="151"/>
      <c r="E340" s="151"/>
      <c r="F340" s="151"/>
      <c r="G340" s="151"/>
      <c r="H340" s="151"/>
      <c r="I340" s="151"/>
      <c r="J340" s="151"/>
      <c r="K340" s="152"/>
      <c r="S340" s="81" t="s">
        <v>52</v>
      </c>
      <c r="T340" s="81" t="s">
        <v>53</v>
      </c>
    </row>
    <row r="341" spans="2:20" ht="30" customHeight="1" outlineLevel="1" thickBot="1" x14ac:dyDescent="0.3">
      <c r="B341" s="159" t="s">
        <v>219</v>
      </c>
      <c r="C341" s="160"/>
      <c r="D341" s="160"/>
      <c r="E341" s="160"/>
      <c r="F341" s="160"/>
      <c r="G341" s="160"/>
      <c r="H341" s="160"/>
      <c r="I341" s="160"/>
      <c r="J341" s="160"/>
      <c r="K341" s="161"/>
      <c r="S341" s="81" t="s">
        <v>54</v>
      </c>
      <c r="T341" s="81">
        <v>0.95</v>
      </c>
    </row>
    <row r="342" spans="2:20" ht="65.099999999999994" customHeight="1" outlineLevel="1" thickBot="1" x14ac:dyDescent="0.3">
      <c r="B342" s="150" t="s">
        <v>46</v>
      </c>
      <c r="C342" s="151"/>
      <c r="D342" s="151"/>
      <c r="E342" s="151"/>
      <c r="F342" s="151"/>
      <c r="G342" s="151"/>
      <c r="H342" s="151"/>
      <c r="I342" s="151"/>
      <c r="J342" s="151"/>
      <c r="K342" s="152"/>
      <c r="S342" s="81" t="s">
        <v>55</v>
      </c>
      <c r="T342" s="81">
        <v>0.75</v>
      </c>
    </row>
    <row r="343" spans="2:20" ht="15.75" outlineLevel="1" thickBot="1" x14ac:dyDescent="0.3">
      <c r="B343" s="94" t="s">
        <v>217</v>
      </c>
      <c r="C343" s="95"/>
      <c r="D343" s="95"/>
      <c r="E343" s="95"/>
      <c r="F343" s="95"/>
      <c r="G343" s="95"/>
      <c r="H343" s="95"/>
      <c r="I343" s="95"/>
      <c r="J343" s="95"/>
      <c r="K343" s="96"/>
      <c r="S343" s="81" t="s">
        <v>56</v>
      </c>
      <c r="T343" s="81">
        <v>0.5</v>
      </c>
    </row>
    <row r="344" spans="2:20" ht="15.75" outlineLevel="1" thickBot="1" x14ac:dyDescent="0.3">
      <c r="B344" s="119" t="s">
        <v>177</v>
      </c>
      <c r="C344" s="120"/>
      <c r="D344" s="120"/>
      <c r="E344" s="120"/>
      <c r="F344" s="120"/>
      <c r="G344" s="120"/>
      <c r="H344" s="120"/>
      <c r="I344" s="120"/>
      <c r="J344" s="120"/>
      <c r="K344" s="121"/>
      <c r="S344" s="81" t="s">
        <v>57</v>
      </c>
      <c r="T344" s="81">
        <v>0.25</v>
      </c>
    </row>
    <row r="345" spans="2:20" ht="30" customHeight="1" outlineLevel="1" thickBot="1" x14ac:dyDescent="0.3">
      <c r="B345" s="116" t="s">
        <v>84</v>
      </c>
      <c r="C345" s="117"/>
      <c r="D345" s="117"/>
      <c r="E345" s="117"/>
      <c r="F345" s="117"/>
      <c r="G345" s="117"/>
      <c r="H345" s="117"/>
      <c r="I345" s="117"/>
      <c r="J345" s="117"/>
      <c r="K345" s="118"/>
      <c r="S345" s="81" t="s">
        <v>58</v>
      </c>
      <c r="T345" s="81">
        <v>0.05</v>
      </c>
    </row>
    <row r="346" spans="2:20" ht="65.099999999999994" customHeight="1" outlineLevel="1" thickBot="1" x14ac:dyDescent="0.3">
      <c r="B346" s="122" t="s">
        <v>173</v>
      </c>
      <c r="C346" s="123"/>
      <c r="D346" s="123"/>
      <c r="E346" s="123"/>
      <c r="F346" s="123"/>
      <c r="G346" s="123"/>
      <c r="H346" s="123"/>
      <c r="I346" s="123"/>
      <c r="J346" s="123"/>
      <c r="K346" s="124"/>
      <c r="S346" s="97">
        <f>IF(B344="",0,VLOOKUP(B344,S341:T345,2,FALSE))</f>
        <v>0.05</v>
      </c>
      <c r="T346" s="97">
        <f>IF(B348="",0,VLOOKUP(B348,S341:T345,2,FALSE))</f>
        <v>0.05</v>
      </c>
    </row>
    <row r="347" spans="2:20" ht="15" customHeight="1" outlineLevel="1" thickBot="1" x14ac:dyDescent="0.3">
      <c r="B347" s="94" t="s">
        <v>218</v>
      </c>
      <c r="C347" s="95"/>
      <c r="D347" s="95"/>
      <c r="E347" s="95"/>
      <c r="F347" s="95"/>
      <c r="G347" s="95"/>
      <c r="H347" s="95"/>
      <c r="I347" s="95"/>
      <c r="J347" s="95"/>
      <c r="K347" s="96"/>
    </row>
    <row r="348" spans="2:20" ht="15.75" outlineLevel="1" thickBot="1" x14ac:dyDescent="0.3">
      <c r="B348" s="119" t="s">
        <v>177</v>
      </c>
      <c r="C348" s="120"/>
      <c r="D348" s="120"/>
      <c r="E348" s="120"/>
      <c r="F348" s="120"/>
      <c r="G348" s="120"/>
      <c r="H348" s="120"/>
      <c r="I348" s="120"/>
      <c r="J348" s="120"/>
      <c r="K348" s="121"/>
    </row>
    <row r="349" spans="2:20" ht="15.75" customHeight="1" outlineLevel="1" thickBot="1" x14ac:dyDescent="0.3">
      <c r="B349" s="116" t="s">
        <v>85</v>
      </c>
      <c r="C349" s="117"/>
      <c r="D349" s="117"/>
      <c r="E349" s="117"/>
      <c r="F349" s="117"/>
      <c r="G349" s="117"/>
      <c r="H349" s="117"/>
      <c r="I349" s="117"/>
      <c r="J349" s="117"/>
      <c r="K349" s="118"/>
    </row>
    <row r="350" spans="2:20" ht="65.099999999999994" customHeight="1" outlineLevel="1" thickBot="1" x14ac:dyDescent="0.3">
      <c r="B350" s="150" t="s">
        <v>46</v>
      </c>
      <c r="C350" s="151"/>
      <c r="D350" s="151"/>
      <c r="E350" s="151"/>
      <c r="F350" s="151"/>
      <c r="G350" s="151"/>
      <c r="H350" s="151"/>
      <c r="I350" s="151"/>
      <c r="J350" s="151"/>
      <c r="K350" s="152"/>
    </row>
    <row r="351" spans="2:20" ht="15" customHeight="1" outlineLevel="1" thickBot="1" x14ac:dyDescent="0.3">
      <c r="B351" s="88" t="s">
        <v>220</v>
      </c>
      <c r="C351" s="88"/>
      <c r="D351" s="89"/>
      <c r="E351" s="89"/>
      <c r="F351" s="89"/>
      <c r="G351" s="89"/>
      <c r="H351" s="89"/>
      <c r="I351" s="89"/>
      <c r="J351" s="89"/>
      <c r="K351" s="90"/>
    </row>
    <row r="352" spans="2:20" ht="15.75" outlineLevel="1" thickBot="1" x14ac:dyDescent="0.3">
      <c r="B352" s="145" t="s">
        <v>19</v>
      </c>
      <c r="C352" s="146"/>
      <c r="D352" s="145" t="s">
        <v>2</v>
      </c>
      <c r="E352" s="146"/>
      <c r="F352" s="145" t="s">
        <v>3</v>
      </c>
      <c r="G352" s="146"/>
      <c r="H352" s="145" t="s">
        <v>4</v>
      </c>
      <c r="I352" s="146"/>
      <c r="J352" s="145" t="s">
        <v>5</v>
      </c>
      <c r="K352" s="146"/>
    </row>
    <row r="353" spans="2:11" ht="65.099999999999994" customHeight="1" outlineLevel="1" thickBot="1" x14ac:dyDescent="0.3">
      <c r="B353" s="153" t="s">
        <v>51</v>
      </c>
      <c r="C353" s="154"/>
      <c r="D353" s="153" t="s">
        <v>51</v>
      </c>
      <c r="E353" s="154"/>
      <c r="F353" s="153" t="s">
        <v>51</v>
      </c>
      <c r="G353" s="154"/>
      <c r="H353" s="153" t="s">
        <v>51</v>
      </c>
      <c r="I353" s="154"/>
      <c r="J353" s="153" t="s">
        <v>51</v>
      </c>
      <c r="K353" s="154"/>
    </row>
    <row r="354" spans="2:11" ht="15.75" outlineLevel="1" thickBot="1" x14ac:dyDescent="0.3">
      <c r="B354" s="145" t="s">
        <v>6</v>
      </c>
      <c r="C354" s="146"/>
      <c r="D354" s="145" t="s">
        <v>7</v>
      </c>
      <c r="E354" s="146"/>
      <c r="F354" s="145" t="s">
        <v>8</v>
      </c>
      <c r="G354" s="146"/>
      <c r="H354" s="145" t="s">
        <v>9</v>
      </c>
      <c r="I354" s="146"/>
      <c r="J354" s="145" t="s">
        <v>10</v>
      </c>
      <c r="K354" s="146"/>
    </row>
    <row r="355" spans="2:11" ht="65.099999999999994" customHeight="1" outlineLevel="1" thickBot="1" x14ac:dyDescent="0.3">
      <c r="B355" s="153" t="s">
        <v>51</v>
      </c>
      <c r="C355" s="154"/>
      <c r="D355" s="153" t="s">
        <v>51</v>
      </c>
      <c r="E355" s="154"/>
      <c r="F355" s="153" t="s">
        <v>51</v>
      </c>
      <c r="G355" s="154"/>
      <c r="H355" s="153" t="s">
        <v>51</v>
      </c>
      <c r="I355" s="154"/>
      <c r="J355" s="153" t="s">
        <v>51</v>
      </c>
      <c r="K355" s="154"/>
    </row>
    <row r="356" spans="2:11" ht="15.75" outlineLevel="1" thickBot="1" x14ac:dyDescent="0.3">
      <c r="B356" s="145" t="s">
        <v>26</v>
      </c>
      <c r="C356" s="146"/>
      <c r="D356" s="145" t="s">
        <v>27</v>
      </c>
      <c r="E356" s="146"/>
      <c r="F356" s="145" t="s">
        <v>28</v>
      </c>
      <c r="G356" s="146"/>
      <c r="H356" s="145" t="s">
        <v>29</v>
      </c>
      <c r="I356" s="146"/>
      <c r="J356" s="145" t="s">
        <v>30</v>
      </c>
      <c r="K356" s="146"/>
    </row>
    <row r="357" spans="2:11" ht="65.099999999999994" customHeight="1" outlineLevel="1" thickBot="1" x14ac:dyDescent="0.3">
      <c r="B357" s="153" t="s">
        <v>51</v>
      </c>
      <c r="C357" s="154"/>
      <c r="D357" s="153" t="s">
        <v>51</v>
      </c>
      <c r="E357" s="154"/>
      <c r="F357" s="153" t="s">
        <v>51</v>
      </c>
      <c r="G357" s="154"/>
      <c r="H357" s="153" t="s">
        <v>51</v>
      </c>
      <c r="I357" s="154"/>
      <c r="J357" s="153" t="s">
        <v>51</v>
      </c>
      <c r="K357" s="154"/>
    </row>
    <row r="358" spans="2:11" ht="15.75" outlineLevel="1" thickBot="1" x14ac:dyDescent="0.3">
      <c r="B358" s="88" t="s">
        <v>211</v>
      </c>
      <c r="C358" s="88"/>
      <c r="D358" s="89"/>
      <c r="E358" s="89"/>
      <c r="F358" s="89"/>
      <c r="G358" s="89"/>
      <c r="H358" s="89"/>
      <c r="I358" s="89"/>
      <c r="J358" s="89"/>
      <c r="K358" s="90"/>
    </row>
    <row r="359" spans="2:11" ht="15.75" outlineLevel="1" thickBot="1" x14ac:dyDescent="0.3">
      <c r="B359" s="145" t="s">
        <v>19</v>
      </c>
      <c r="C359" s="146"/>
      <c r="D359" s="145" t="s">
        <v>2</v>
      </c>
      <c r="E359" s="146"/>
      <c r="F359" s="145" t="s">
        <v>3</v>
      </c>
      <c r="G359" s="146"/>
      <c r="H359" s="145" t="s">
        <v>4</v>
      </c>
      <c r="I359" s="146"/>
      <c r="J359" s="145" t="s">
        <v>5</v>
      </c>
      <c r="K359" s="146"/>
    </row>
    <row r="360" spans="2:11" ht="15.75" outlineLevel="1" thickBot="1" x14ac:dyDescent="0.3">
      <c r="B360" s="143">
        <v>0</v>
      </c>
      <c r="C360" s="144"/>
      <c r="D360" s="143">
        <v>0</v>
      </c>
      <c r="E360" s="144"/>
      <c r="F360" s="143">
        <v>0</v>
      </c>
      <c r="G360" s="144"/>
      <c r="H360" s="143">
        <v>0</v>
      </c>
      <c r="I360" s="144"/>
      <c r="J360" s="143">
        <v>0</v>
      </c>
      <c r="K360" s="144"/>
    </row>
    <row r="361" spans="2:11" ht="15.75" outlineLevel="1" thickBot="1" x14ac:dyDescent="0.3">
      <c r="B361" s="145" t="s">
        <v>6</v>
      </c>
      <c r="C361" s="146"/>
      <c r="D361" s="145" t="s">
        <v>7</v>
      </c>
      <c r="E361" s="146"/>
      <c r="F361" s="145" t="s">
        <v>8</v>
      </c>
      <c r="G361" s="146"/>
      <c r="H361" s="145" t="s">
        <v>9</v>
      </c>
      <c r="I361" s="146"/>
      <c r="J361" s="145" t="s">
        <v>10</v>
      </c>
      <c r="K361" s="146"/>
    </row>
    <row r="362" spans="2:11" ht="15.75" outlineLevel="1" thickBot="1" x14ac:dyDescent="0.3">
      <c r="B362" s="143">
        <v>0</v>
      </c>
      <c r="C362" s="144"/>
      <c r="D362" s="143">
        <v>0</v>
      </c>
      <c r="E362" s="144"/>
      <c r="F362" s="143">
        <v>0</v>
      </c>
      <c r="G362" s="144"/>
      <c r="H362" s="143">
        <v>0</v>
      </c>
      <c r="I362" s="144"/>
      <c r="J362" s="143">
        <v>0</v>
      </c>
      <c r="K362" s="144"/>
    </row>
    <row r="363" spans="2:11" ht="15.75" outlineLevel="1" thickBot="1" x14ac:dyDescent="0.3">
      <c r="B363" s="145" t="s">
        <v>26</v>
      </c>
      <c r="C363" s="146"/>
      <c r="D363" s="145" t="s">
        <v>27</v>
      </c>
      <c r="E363" s="146"/>
      <c r="F363" s="145" t="s">
        <v>28</v>
      </c>
      <c r="G363" s="146"/>
      <c r="H363" s="145" t="s">
        <v>29</v>
      </c>
      <c r="I363" s="146"/>
      <c r="J363" s="145" t="s">
        <v>30</v>
      </c>
      <c r="K363" s="146"/>
    </row>
    <row r="364" spans="2:11" ht="15.75" outlineLevel="1" thickBot="1" x14ac:dyDescent="0.3">
      <c r="B364" s="143">
        <v>0</v>
      </c>
      <c r="C364" s="144"/>
      <c r="D364" s="143">
        <v>0</v>
      </c>
      <c r="E364" s="144"/>
      <c r="F364" s="143">
        <v>0</v>
      </c>
      <c r="G364" s="144"/>
      <c r="H364" s="143">
        <v>0</v>
      </c>
      <c r="I364" s="144"/>
      <c r="J364" s="143">
        <v>0</v>
      </c>
      <c r="K364" s="144"/>
    </row>
    <row r="365" spans="2:11" ht="15.75" outlineLevel="1" thickBot="1" x14ac:dyDescent="0.3">
      <c r="B365" s="148" t="s">
        <v>32</v>
      </c>
      <c r="C365" s="149"/>
      <c r="D365" s="148" t="s">
        <v>33</v>
      </c>
      <c r="E365" s="149"/>
      <c r="F365" s="148" t="s">
        <v>34</v>
      </c>
      <c r="G365" s="149"/>
    </row>
    <row r="366" spans="2:11" ht="15.75" outlineLevel="1" thickBot="1" x14ac:dyDescent="0.3">
      <c r="B366" s="155">
        <f>SUM(B360:K360,B362:K362,B364:K364)</f>
        <v>0</v>
      </c>
      <c r="C366" s="156"/>
      <c r="D366" s="157">
        <f>NPV(0.05,B360:K360,B362:K362,B364:K364)</f>
        <v>0</v>
      </c>
      <c r="E366" s="158"/>
      <c r="F366" s="155">
        <f>D366*S346*T346</f>
        <v>0</v>
      </c>
      <c r="G366" s="156"/>
    </row>
    <row r="367" spans="2:11" ht="15.75" outlineLevel="1" thickBot="1" x14ac:dyDescent="0.3">
      <c r="B367" s="98"/>
      <c r="C367" s="98"/>
      <c r="D367" s="100"/>
      <c r="E367" s="100"/>
      <c r="F367" s="98"/>
      <c r="G367" s="98"/>
      <c r="H367" s="102"/>
      <c r="I367" s="102"/>
      <c r="J367" s="102"/>
      <c r="K367" s="102"/>
    </row>
    <row r="368" spans="2:11" ht="15.75" outlineLevel="1" thickBot="1" x14ac:dyDescent="0.3">
      <c r="B368" s="82" t="s">
        <v>108</v>
      </c>
      <c r="C368" s="83"/>
      <c r="D368" s="83"/>
      <c r="E368" s="83"/>
      <c r="F368" s="83"/>
      <c r="G368" s="83"/>
      <c r="H368" s="83"/>
      <c r="I368" s="83"/>
      <c r="J368" s="83"/>
      <c r="K368" s="84"/>
    </row>
    <row r="369" spans="2:20" ht="15.75" outlineLevel="1" thickBot="1" x14ac:dyDescent="0.3">
      <c r="B369" s="101" t="s">
        <v>209</v>
      </c>
      <c r="C369" s="92"/>
      <c r="D369" s="92"/>
      <c r="E369" s="92"/>
      <c r="F369" s="92"/>
      <c r="G369" s="92"/>
      <c r="H369" s="92"/>
      <c r="I369" s="92"/>
      <c r="J369" s="92"/>
      <c r="K369" s="93"/>
    </row>
    <row r="370" spans="2:20" s="102" customFormat="1" ht="15.75" outlineLevel="1" thickBot="1" x14ac:dyDescent="0.3">
      <c r="B370" s="150" t="s">
        <v>46</v>
      </c>
      <c r="C370" s="151"/>
      <c r="D370" s="151"/>
      <c r="E370" s="151"/>
      <c r="F370" s="151"/>
      <c r="G370" s="151"/>
      <c r="H370" s="151"/>
      <c r="I370" s="151"/>
      <c r="J370" s="151"/>
      <c r="K370" s="152"/>
    </row>
    <row r="371" spans="2:20" ht="30" customHeight="1" outlineLevel="1" thickBot="1" x14ac:dyDescent="0.3">
      <c r="B371" s="159" t="s">
        <v>219</v>
      </c>
      <c r="C371" s="160"/>
      <c r="D371" s="160"/>
      <c r="E371" s="160"/>
      <c r="F371" s="160"/>
      <c r="G371" s="160"/>
      <c r="H371" s="160"/>
      <c r="I371" s="160"/>
      <c r="J371" s="160"/>
      <c r="K371" s="161"/>
      <c r="S371" s="81" t="s">
        <v>52</v>
      </c>
      <c r="T371" s="81" t="s">
        <v>53</v>
      </c>
    </row>
    <row r="372" spans="2:20" ht="65.099999999999994" customHeight="1" outlineLevel="1" thickBot="1" x14ac:dyDescent="0.3">
      <c r="B372" s="150" t="s">
        <v>46</v>
      </c>
      <c r="C372" s="151"/>
      <c r="D372" s="151"/>
      <c r="E372" s="151"/>
      <c r="F372" s="151"/>
      <c r="G372" s="151"/>
      <c r="H372" s="151"/>
      <c r="I372" s="151"/>
      <c r="J372" s="151"/>
      <c r="K372" s="152"/>
      <c r="S372" s="81" t="s">
        <v>54</v>
      </c>
      <c r="T372" s="81">
        <v>0.95</v>
      </c>
    </row>
    <row r="373" spans="2:20" ht="15.75" outlineLevel="1" thickBot="1" x14ac:dyDescent="0.3">
      <c r="B373" s="94" t="s">
        <v>217</v>
      </c>
      <c r="C373" s="95"/>
      <c r="D373" s="95"/>
      <c r="E373" s="95"/>
      <c r="F373" s="95"/>
      <c r="G373" s="95"/>
      <c r="H373" s="95"/>
      <c r="I373" s="95"/>
      <c r="J373" s="95"/>
      <c r="K373" s="96"/>
      <c r="S373" s="81" t="s">
        <v>55</v>
      </c>
      <c r="T373" s="81">
        <v>0.75</v>
      </c>
    </row>
    <row r="374" spans="2:20" ht="15.75" outlineLevel="1" thickBot="1" x14ac:dyDescent="0.3">
      <c r="B374" s="119" t="s">
        <v>177</v>
      </c>
      <c r="C374" s="120"/>
      <c r="D374" s="120"/>
      <c r="E374" s="120"/>
      <c r="F374" s="120"/>
      <c r="G374" s="120"/>
      <c r="H374" s="120"/>
      <c r="I374" s="120"/>
      <c r="J374" s="120"/>
      <c r="K374" s="121"/>
      <c r="S374" s="81" t="s">
        <v>56</v>
      </c>
      <c r="T374" s="81">
        <v>0.5</v>
      </c>
    </row>
    <row r="375" spans="2:20" ht="30" customHeight="1" outlineLevel="1" thickBot="1" x14ac:dyDescent="0.3">
      <c r="B375" s="116" t="s">
        <v>84</v>
      </c>
      <c r="C375" s="117"/>
      <c r="D375" s="117"/>
      <c r="E375" s="117"/>
      <c r="F375" s="117"/>
      <c r="G375" s="117"/>
      <c r="H375" s="117"/>
      <c r="I375" s="117"/>
      <c r="J375" s="117"/>
      <c r="K375" s="118"/>
      <c r="S375" s="81" t="s">
        <v>57</v>
      </c>
      <c r="T375" s="81">
        <v>0.25</v>
      </c>
    </row>
    <row r="376" spans="2:20" ht="65.099999999999994" customHeight="1" outlineLevel="1" thickBot="1" x14ac:dyDescent="0.3">
      <c r="B376" s="122" t="s">
        <v>173</v>
      </c>
      <c r="C376" s="123"/>
      <c r="D376" s="123"/>
      <c r="E376" s="123"/>
      <c r="F376" s="123"/>
      <c r="G376" s="123"/>
      <c r="H376" s="123"/>
      <c r="I376" s="123"/>
      <c r="J376" s="123"/>
      <c r="K376" s="124"/>
      <c r="S376" s="81" t="s">
        <v>58</v>
      </c>
      <c r="T376" s="81">
        <v>0.05</v>
      </c>
    </row>
    <row r="377" spans="2:20" ht="15.75" outlineLevel="1" thickBot="1" x14ac:dyDescent="0.3">
      <c r="B377" s="94" t="s">
        <v>218</v>
      </c>
      <c r="C377" s="95"/>
      <c r="D377" s="95"/>
      <c r="E377" s="95"/>
      <c r="F377" s="95"/>
      <c r="G377" s="95"/>
      <c r="H377" s="95"/>
      <c r="I377" s="95"/>
      <c r="J377" s="95"/>
      <c r="K377" s="96"/>
      <c r="S377" s="97">
        <f>IF(B374="",0,VLOOKUP(B374,S372:T376,2,FALSE))</f>
        <v>0.05</v>
      </c>
      <c r="T377" s="97">
        <f>IF(B378="",0,VLOOKUP(B378,S372:T376,2,FALSE))</f>
        <v>0.05</v>
      </c>
    </row>
    <row r="378" spans="2:20" ht="15" customHeight="1" outlineLevel="1" thickBot="1" x14ac:dyDescent="0.3">
      <c r="B378" s="119" t="s">
        <v>177</v>
      </c>
      <c r="C378" s="120"/>
      <c r="D378" s="120"/>
      <c r="E378" s="120"/>
      <c r="F378" s="120"/>
      <c r="G378" s="120"/>
      <c r="H378" s="120"/>
      <c r="I378" s="120"/>
      <c r="J378" s="120"/>
      <c r="K378" s="121"/>
    </row>
    <row r="379" spans="2:20" ht="15.75" customHeight="1" outlineLevel="1" thickBot="1" x14ac:dyDescent="0.3">
      <c r="B379" s="116" t="s">
        <v>85</v>
      </c>
      <c r="C379" s="117"/>
      <c r="D379" s="117"/>
      <c r="E379" s="117"/>
      <c r="F379" s="117"/>
      <c r="G379" s="117"/>
      <c r="H379" s="117"/>
      <c r="I379" s="117"/>
      <c r="J379" s="117"/>
      <c r="K379" s="118"/>
    </row>
    <row r="380" spans="2:20" ht="65.099999999999994" customHeight="1" outlineLevel="1" thickBot="1" x14ac:dyDescent="0.3">
      <c r="B380" s="150" t="s">
        <v>46</v>
      </c>
      <c r="C380" s="151"/>
      <c r="D380" s="151"/>
      <c r="E380" s="151"/>
      <c r="F380" s="151"/>
      <c r="G380" s="151"/>
      <c r="H380" s="151"/>
      <c r="I380" s="151"/>
      <c r="J380" s="151"/>
      <c r="K380" s="152"/>
    </row>
    <row r="381" spans="2:20" ht="15.75" outlineLevel="1" thickBot="1" x14ac:dyDescent="0.3">
      <c r="B381" s="88" t="s">
        <v>220</v>
      </c>
      <c r="C381" s="88"/>
      <c r="D381" s="89"/>
      <c r="E381" s="89"/>
      <c r="F381" s="89"/>
      <c r="G381" s="89"/>
      <c r="H381" s="89"/>
      <c r="I381" s="89"/>
      <c r="J381" s="89"/>
      <c r="K381" s="90"/>
    </row>
    <row r="382" spans="2:20" ht="15" customHeight="1" outlineLevel="1" thickBot="1" x14ac:dyDescent="0.3">
      <c r="B382" s="145" t="s">
        <v>19</v>
      </c>
      <c r="C382" s="146"/>
      <c r="D382" s="145" t="s">
        <v>2</v>
      </c>
      <c r="E382" s="146"/>
      <c r="F382" s="145" t="s">
        <v>3</v>
      </c>
      <c r="G382" s="146"/>
      <c r="H382" s="145" t="s">
        <v>4</v>
      </c>
      <c r="I382" s="146"/>
      <c r="J382" s="145" t="s">
        <v>5</v>
      </c>
      <c r="K382" s="146"/>
    </row>
    <row r="383" spans="2:20" ht="65.099999999999994" customHeight="1" outlineLevel="1" thickBot="1" x14ac:dyDescent="0.3">
      <c r="B383" s="153" t="s">
        <v>51</v>
      </c>
      <c r="C383" s="154"/>
      <c r="D383" s="153" t="s">
        <v>51</v>
      </c>
      <c r="E383" s="154"/>
      <c r="F383" s="153" t="s">
        <v>51</v>
      </c>
      <c r="G383" s="154"/>
      <c r="H383" s="153" t="s">
        <v>51</v>
      </c>
      <c r="I383" s="154"/>
      <c r="J383" s="153" t="s">
        <v>51</v>
      </c>
      <c r="K383" s="154"/>
    </row>
    <row r="384" spans="2:20" ht="15.75" outlineLevel="1" thickBot="1" x14ac:dyDescent="0.3">
      <c r="B384" s="145" t="s">
        <v>6</v>
      </c>
      <c r="C384" s="146"/>
      <c r="D384" s="145" t="s">
        <v>7</v>
      </c>
      <c r="E384" s="146"/>
      <c r="F384" s="145" t="s">
        <v>8</v>
      </c>
      <c r="G384" s="146"/>
      <c r="H384" s="145" t="s">
        <v>9</v>
      </c>
      <c r="I384" s="146"/>
      <c r="J384" s="145" t="s">
        <v>10</v>
      </c>
      <c r="K384" s="146"/>
    </row>
    <row r="385" spans="2:11" ht="65.099999999999994" customHeight="1" outlineLevel="1" thickBot="1" x14ac:dyDescent="0.3">
      <c r="B385" s="153" t="s">
        <v>51</v>
      </c>
      <c r="C385" s="154"/>
      <c r="D385" s="153" t="s">
        <v>51</v>
      </c>
      <c r="E385" s="154"/>
      <c r="F385" s="153" t="s">
        <v>51</v>
      </c>
      <c r="G385" s="154"/>
      <c r="H385" s="153" t="s">
        <v>51</v>
      </c>
      <c r="I385" s="154"/>
      <c r="J385" s="153" t="s">
        <v>51</v>
      </c>
      <c r="K385" s="154"/>
    </row>
    <row r="386" spans="2:11" ht="15.75" outlineLevel="1" thickBot="1" x14ac:dyDescent="0.3">
      <c r="B386" s="145" t="s">
        <v>26</v>
      </c>
      <c r="C386" s="146"/>
      <c r="D386" s="145" t="s">
        <v>27</v>
      </c>
      <c r="E386" s="146"/>
      <c r="F386" s="145" t="s">
        <v>28</v>
      </c>
      <c r="G386" s="146"/>
      <c r="H386" s="145" t="s">
        <v>29</v>
      </c>
      <c r="I386" s="146"/>
      <c r="J386" s="145" t="s">
        <v>30</v>
      </c>
      <c r="K386" s="146"/>
    </row>
    <row r="387" spans="2:11" ht="65.099999999999994" customHeight="1" outlineLevel="1" thickBot="1" x14ac:dyDescent="0.3">
      <c r="B387" s="153" t="s">
        <v>51</v>
      </c>
      <c r="C387" s="154"/>
      <c r="D387" s="153" t="s">
        <v>51</v>
      </c>
      <c r="E387" s="154"/>
      <c r="F387" s="153" t="s">
        <v>51</v>
      </c>
      <c r="G387" s="154"/>
      <c r="H387" s="153" t="s">
        <v>51</v>
      </c>
      <c r="I387" s="154"/>
      <c r="J387" s="153" t="s">
        <v>51</v>
      </c>
      <c r="K387" s="154"/>
    </row>
    <row r="388" spans="2:11" ht="15.75" outlineLevel="1" thickBot="1" x14ac:dyDescent="0.3">
      <c r="B388" s="88" t="s">
        <v>211</v>
      </c>
      <c r="C388" s="88"/>
      <c r="D388" s="89"/>
      <c r="E388" s="89"/>
      <c r="F388" s="89"/>
      <c r="G388" s="89"/>
      <c r="H388" s="89"/>
      <c r="I388" s="89"/>
      <c r="J388" s="89"/>
      <c r="K388" s="90"/>
    </row>
    <row r="389" spans="2:11" ht="15.75" outlineLevel="1" thickBot="1" x14ac:dyDescent="0.3">
      <c r="B389" s="145" t="s">
        <v>19</v>
      </c>
      <c r="C389" s="146"/>
      <c r="D389" s="145" t="s">
        <v>2</v>
      </c>
      <c r="E389" s="146"/>
      <c r="F389" s="145" t="s">
        <v>3</v>
      </c>
      <c r="G389" s="146"/>
      <c r="H389" s="145" t="s">
        <v>4</v>
      </c>
      <c r="I389" s="146"/>
      <c r="J389" s="145" t="s">
        <v>5</v>
      </c>
      <c r="K389" s="146"/>
    </row>
    <row r="390" spans="2:11" ht="15.75" outlineLevel="1" thickBot="1" x14ac:dyDescent="0.3">
      <c r="B390" s="143">
        <v>0</v>
      </c>
      <c r="C390" s="144"/>
      <c r="D390" s="143">
        <v>0</v>
      </c>
      <c r="E390" s="144"/>
      <c r="F390" s="143">
        <v>0</v>
      </c>
      <c r="G390" s="144"/>
      <c r="H390" s="143">
        <v>0</v>
      </c>
      <c r="I390" s="144"/>
      <c r="J390" s="143">
        <v>0</v>
      </c>
      <c r="K390" s="144"/>
    </row>
    <row r="391" spans="2:11" ht="15.75" outlineLevel="1" thickBot="1" x14ac:dyDescent="0.3">
      <c r="B391" s="145" t="s">
        <v>6</v>
      </c>
      <c r="C391" s="146"/>
      <c r="D391" s="145" t="s">
        <v>7</v>
      </c>
      <c r="E391" s="146"/>
      <c r="F391" s="145" t="s">
        <v>8</v>
      </c>
      <c r="G391" s="146"/>
      <c r="H391" s="145" t="s">
        <v>9</v>
      </c>
      <c r="I391" s="146"/>
      <c r="J391" s="145" t="s">
        <v>10</v>
      </c>
      <c r="K391" s="146"/>
    </row>
    <row r="392" spans="2:11" ht="15.75" outlineLevel="1" thickBot="1" x14ac:dyDescent="0.3">
      <c r="B392" s="143">
        <v>0</v>
      </c>
      <c r="C392" s="144"/>
      <c r="D392" s="143">
        <v>0</v>
      </c>
      <c r="E392" s="144"/>
      <c r="F392" s="143">
        <v>0</v>
      </c>
      <c r="G392" s="144"/>
      <c r="H392" s="143">
        <v>0</v>
      </c>
      <c r="I392" s="144"/>
      <c r="J392" s="143">
        <v>0</v>
      </c>
      <c r="K392" s="144"/>
    </row>
    <row r="393" spans="2:11" ht="15.75" outlineLevel="1" thickBot="1" x14ac:dyDescent="0.3">
      <c r="B393" s="145" t="s">
        <v>26</v>
      </c>
      <c r="C393" s="146"/>
      <c r="D393" s="145" t="s">
        <v>27</v>
      </c>
      <c r="E393" s="146"/>
      <c r="F393" s="145" t="s">
        <v>28</v>
      </c>
      <c r="G393" s="146"/>
      <c r="H393" s="145" t="s">
        <v>29</v>
      </c>
      <c r="I393" s="146"/>
      <c r="J393" s="145" t="s">
        <v>30</v>
      </c>
      <c r="K393" s="146"/>
    </row>
    <row r="394" spans="2:11" ht="15.75" outlineLevel="1" thickBot="1" x14ac:dyDescent="0.3">
      <c r="B394" s="143">
        <v>0</v>
      </c>
      <c r="C394" s="144"/>
      <c r="D394" s="143">
        <v>0</v>
      </c>
      <c r="E394" s="144"/>
      <c r="F394" s="143">
        <v>0</v>
      </c>
      <c r="G394" s="144"/>
      <c r="H394" s="143">
        <v>0</v>
      </c>
      <c r="I394" s="144"/>
      <c r="J394" s="143">
        <v>0</v>
      </c>
      <c r="K394" s="144"/>
    </row>
    <row r="395" spans="2:11" ht="15.75" outlineLevel="1" thickBot="1" x14ac:dyDescent="0.3">
      <c r="B395" s="148" t="s">
        <v>32</v>
      </c>
      <c r="C395" s="149"/>
      <c r="D395" s="148" t="s">
        <v>33</v>
      </c>
      <c r="E395" s="149"/>
      <c r="F395" s="148" t="s">
        <v>34</v>
      </c>
      <c r="G395" s="149"/>
    </row>
    <row r="396" spans="2:11" ht="15.75" outlineLevel="1" thickBot="1" x14ac:dyDescent="0.3">
      <c r="B396" s="155">
        <f>SUM(B390:K390,B392:K392,B394:K394)</f>
        <v>0</v>
      </c>
      <c r="C396" s="156"/>
      <c r="D396" s="157">
        <f>NPV(0.05,B390:K390,B392:K392,B394:K394)</f>
        <v>0</v>
      </c>
      <c r="E396" s="158"/>
      <c r="F396" s="155">
        <f>D396*S377*T377</f>
        <v>0</v>
      </c>
      <c r="G396" s="156"/>
    </row>
    <row r="397" spans="2:11" ht="15.75" outlineLevel="1" thickBot="1" x14ac:dyDescent="0.3">
      <c r="B397" s="98"/>
      <c r="C397" s="98"/>
      <c r="D397" s="100"/>
      <c r="E397" s="100"/>
      <c r="F397" s="98"/>
      <c r="G397" s="98"/>
      <c r="H397" s="102"/>
      <c r="I397" s="102"/>
      <c r="J397" s="102"/>
      <c r="K397" s="102"/>
    </row>
    <row r="398" spans="2:11" ht="15.75" outlineLevel="1" thickBot="1" x14ac:dyDescent="0.3">
      <c r="B398" s="82" t="s">
        <v>109</v>
      </c>
      <c r="C398" s="83"/>
      <c r="D398" s="83"/>
      <c r="E398" s="83"/>
      <c r="F398" s="83"/>
      <c r="G398" s="83"/>
      <c r="H398" s="83"/>
      <c r="I398" s="83"/>
      <c r="J398" s="83"/>
      <c r="K398" s="84"/>
    </row>
    <row r="399" spans="2:11" ht="15.75" outlineLevel="1" thickBot="1" x14ac:dyDescent="0.3">
      <c r="B399" s="101" t="s">
        <v>209</v>
      </c>
      <c r="C399" s="92"/>
      <c r="D399" s="92"/>
      <c r="E399" s="92"/>
      <c r="F399" s="92"/>
      <c r="G399" s="92"/>
      <c r="H399" s="92"/>
      <c r="I399" s="92"/>
      <c r="J399" s="92"/>
      <c r="K399" s="93"/>
    </row>
    <row r="400" spans="2:11" ht="15.75" outlineLevel="1" thickBot="1" x14ac:dyDescent="0.3">
      <c r="B400" s="150" t="s">
        <v>46</v>
      </c>
      <c r="C400" s="151"/>
      <c r="D400" s="151"/>
      <c r="E400" s="151"/>
      <c r="F400" s="151"/>
      <c r="G400" s="151"/>
      <c r="H400" s="151"/>
      <c r="I400" s="151"/>
      <c r="J400" s="151"/>
      <c r="K400" s="152"/>
    </row>
    <row r="401" spans="2:20" s="102" customFormat="1" ht="30" customHeight="1" outlineLevel="1" thickBot="1" x14ac:dyDescent="0.3">
      <c r="B401" s="159" t="s">
        <v>219</v>
      </c>
      <c r="C401" s="160"/>
      <c r="D401" s="160"/>
      <c r="E401" s="160"/>
      <c r="F401" s="160"/>
      <c r="G401" s="160"/>
      <c r="H401" s="160"/>
      <c r="I401" s="160"/>
      <c r="J401" s="160"/>
      <c r="K401" s="161"/>
    </row>
    <row r="402" spans="2:20" ht="66" customHeight="1" outlineLevel="1" thickBot="1" x14ac:dyDescent="0.3">
      <c r="B402" s="150" t="s">
        <v>46</v>
      </c>
      <c r="C402" s="151"/>
      <c r="D402" s="151"/>
      <c r="E402" s="151"/>
      <c r="F402" s="151"/>
      <c r="G402" s="151"/>
      <c r="H402" s="151"/>
      <c r="I402" s="151"/>
      <c r="J402" s="151"/>
      <c r="K402" s="152"/>
      <c r="S402" s="81" t="s">
        <v>52</v>
      </c>
      <c r="T402" s="81" t="s">
        <v>53</v>
      </c>
    </row>
    <row r="403" spans="2:20" ht="15.75" outlineLevel="1" thickBot="1" x14ac:dyDescent="0.3">
      <c r="B403" s="94" t="s">
        <v>217</v>
      </c>
      <c r="C403" s="95"/>
      <c r="D403" s="95"/>
      <c r="E403" s="95"/>
      <c r="F403" s="95"/>
      <c r="G403" s="95"/>
      <c r="H403" s="95"/>
      <c r="I403" s="95"/>
      <c r="J403" s="95"/>
      <c r="K403" s="96"/>
      <c r="S403" s="81" t="s">
        <v>54</v>
      </c>
      <c r="T403" s="81">
        <v>0.95</v>
      </c>
    </row>
    <row r="404" spans="2:20" ht="15.75" outlineLevel="1" thickBot="1" x14ac:dyDescent="0.3">
      <c r="B404" s="119" t="s">
        <v>177</v>
      </c>
      <c r="C404" s="120"/>
      <c r="D404" s="120"/>
      <c r="E404" s="120"/>
      <c r="F404" s="120"/>
      <c r="G404" s="120"/>
      <c r="H404" s="120"/>
      <c r="I404" s="120"/>
      <c r="J404" s="120"/>
      <c r="K404" s="121"/>
      <c r="S404" s="81" t="s">
        <v>55</v>
      </c>
      <c r="T404" s="81">
        <v>0.75</v>
      </c>
    </row>
    <row r="405" spans="2:20" ht="30" customHeight="1" outlineLevel="1" thickBot="1" x14ac:dyDescent="0.3">
      <c r="B405" s="116" t="s">
        <v>84</v>
      </c>
      <c r="C405" s="117"/>
      <c r="D405" s="117"/>
      <c r="E405" s="117"/>
      <c r="F405" s="117"/>
      <c r="G405" s="117"/>
      <c r="H405" s="117"/>
      <c r="I405" s="117"/>
      <c r="J405" s="117"/>
      <c r="K405" s="118"/>
      <c r="S405" s="81" t="s">
        <v>56</v>
      </c>
      <c r="T405" s="81">
        <v>0.5</v>
      </c>
    </row>
    <row r="406" spans="2:20" ht="72" customHeight="1" outlineLevel="1" thickBot="1" x14ac:dyDescent="0.3">
      <c r="B406" s="122" t="s">
        <v>173</v>
      </c>
      <c r="C406" s="123"/>
      <c r="D406" s="123"/>
      <c r="E406" s="123"/>
      <c r="F406" s="123"/>
      <c r="G406" s="123"/>
      <c r="H406" s="123"/>
      <c r="I406" s="123"/>
      <c r="J406" s="123"/>
      <c r="K406" s="124"/>
      <c r="S406" s="81" t="s">
        <v>57</v>
      </c>
      <c r="T406" s="81">
        <v>0.25</v>
      </c>
    </row>
    <row r="407" spans="2:20" ht="15.75" outlineLevel="1" thickBot="1" x14ac:dyDescent="0.3">
      <c r="B407" s="94" t="s">
        <v>218</v>
      </c>
      <c r="C407" s="95"/>
      <c r="D407" s="95"/>
      <c r="E407" s="95"/>
      <c r="F407" s="95"/>
      <c r="G407" s="95"/>
      <c r="H407" s="95"/>
      <c r="I407" s="95"/>
      <c r="J407" s="95"/>
      <c r="K407" s="96"/>
      <c r="S407" s="81" t="s">
        <v>58</v>
      </c>
      <c r="T407" s="81">
        <v>0.05</v>
      </c>
    </row>
    <row r="408" spans="2:20" ht="15.75" outlineLevel="1" thickBot="1" x14ac:dyDescent="0.3">
      <c r="B408" s="119" t="s">
        <v>177</v>
      </c>
      <c r="C408" s="120"/>
      <c r="D408" s="120"/>
      <c r="E408" s="120"/>
      <c r="F408" s="120"/>
      <c r="G408" s="120"/>
      <c r="H408" s="120"/>
      <c r="I408" s="120"/>
      <c r="J408" s="120"/>
      <c r="K408" s="121"/>
      <c r="S408" s="97">
        <f>IF(B404="",0,VLOOKUP(B404,S403:T407,2,FALSE))</f>
        <v>0.05</v>
      </c>
      <c r="T408" s="97">
        <f>IF(B408="",0,VLOOKUP(B408,S403:T407,2,FALSE))</f>
        <v>0.05</v>
      </c>
    </row>
    <row r="409" spans="2:20" ht="15" customHeight="1" outlineLevel="1" thickBot="1" x14ac:dyDescent="0.3">
      <c r="B409" s="116" t="s">
        <v>85</v>
      </c>
      <c r="C409" s="117"/>
      <c r="D409" s="117"/>
      <c r="E409" s="117"/>
      <c r="F409" s="117"/>
      <c r="G409" s="117"/>
      <c r="H409" s="117"/>
      <c r="I409" s="117"/>
      <c r="J409" s="117"/>
      <c r="K409" s="118"/>
    </row>
    <row r="410" spans="2:20" ht="65.099999999999994" customHeight="1" outlineLevel="1" thickBot="1" x14ac:dyDescent="0.3">
      <c r="B410" s="150" t="s">
        <v>46</v>
      </c>
      <c r="C410" s="151"/>
      <c r="D410" s="151"/>
      <c r="E410" s="151"/>
      <c r="F410" s="151"/>
      <c r="G410" s="151"/>
      <c r="H410" s="151"/>
      <c r="I410" s="151"/>
      <c r="J410" s="151"/>
      <c r="K410" s="152"/>
    </row>
    <row r="411" spans="2:20" ht="15.75" outlineLevel="1" thickBot="1" x14ac:dyDescent="0.3">
      <c r="B411" s="88" t="s">
        <v>220</v>
      </c>
      <c r="C411" s="88"/>
      <c r="D411" s="89"/>
      <c r="E411" s="89"/>
      <c r="F411" s="89"/>
      <c r="G411" s="89"/>
      <c r="H411" s="89"/>
      <c r="I411" s="89"/>
      <c r="J411" s="89"/>
      <c r="K411" s="90"/>
    </row>
    <row r="412" spans="2:20" ht="15.75" outlineLevel="1" thickBot="1" x14ac:dyDescent="0.3">
      <c r="B412" s="145" t="s">
        <v>19</v>
      </c>
      <c r="C412" s="146"/>
      <c r="D412" s="145" t="s">
        <v>2</v>
      </c>
      <c r="E412" s="146"/>
      <c r="F412" s="145" t="s">
        <v>3</v>
      </c>
      <c r="G412" s="146"/>
      <c r="H412" s="145" t="s">
        <v>4</v>
      </c>
      <c r="I412" s="146"/>
      <c r="J412" s="145" t="s">
        <v>5</v>
      </c>
      <c r="K412" s="146"/>
    </row>
    <row r="413" spans="2:20" ht="65.099999999999994" customHeight="1" outlineLevel="1" thickBot="1" x14ac:dyDescent="0.3">
      <c r="B413" s="153" t="s">
        <v>51</v>
      </c>
      <c r="C413" s="154"/>
      <c r="D413" s="153" t="s">
        <v>51</v>
      </c>
      <c r="E413" s="154"/>
      <c r="F413" s="153" t="s">
        <v>51</v>
      </c>
      <c r="G413" s="154"/>
      <c r="H413" s="153" t="s">
        <v>51</v>
      </c>
      <c r="I413" s="154"/>
      <c r="J413" s="153" t="s">
        <v>51</v>
      </c>
      <c r="K413" s="154"/>
    </row>
    <row r="414" spans="2:20" ht="15.75" outlineLevel="1" thickBot="1" x14ac:dyDescent="0.3">
      <c r="B414" s="145" t="s">
        <v>6</v>
      </c>
      <c r="C414" s="146"/>
      <c r="D414" s="145" t="s">
        <v>7</v>
      </c>
      <c r="E414" s="146"/>
      <c r="F414" s="145" t="s">
        <v>8</v>
      </c>
      <c r="G414" s="146"/>
      <c r="H414" s="145" t="s">
        <v>9</v>
      </c>
      <c r="I414" s="146"/>
      <c r="J414" s="145" t="s">
        <v>10</v>
      </c>
      <c r="K414" s="146"/>
    </row>
    <row r="415" spans="2:20" ht="65.099999999999994" customHeight="1" outlineLevel="1" thickBot="1" x14ac:dyDescent="0.3">
      <c r="B415" s="153" t="s">
        <v>51</v>
      </c>
      <c r="C415" s="154"/>
      <c r="D415" s="153" t="s">
        <v>51</v>
      </c>
      <c r="E415" s="154"/>
      <c r="F415" s="153" t="s">
        <v>51</v>
      </c>
      <c r="G415" s="154"/>
      <c r="H415" s="153" t="s">
        <v>51</v>
      </c>
      <c r="I415" s="154"/>
      <c r="J415" s="153" t="s">
        <v>51</v>
      </c>
      <c r="K415" s="154"/>
    </row>
    <row r="416" spans="2:20" ht="15.75" outlineLevel="1" thickBot="1" x14ac:dyDescent="0.3">
      <c r="B416" s="145" t="s">
        <v>26</v>
      </c>
      <c r="C416" s="146"/>
      <c r="D416" s="145" t="s">
        <v>27</v>
      </c>
      <c r="E416" s="146"/>
      <c r="F416" s="145" t="s">
        <v>28</v>
      </c>
      <c r="G416" s="146"/>
      <c r="H416" s="145" t="s">
        <v>29</v>
      </c>
      <c r="I416" s="146"/>
      <c r="J416" s="145" t="s">
        <v>30</v>
      </c>
      <c r="K416" s="146"/>
    </row>
    <row r="417" spans="2:11" ht="65.099999999999994" customHeight="1" outlineLevel="1" thickBot="1" x14ac:dyDescent="0.3">
      <c r="B417" s="153" t="s">
        <v>51</v>
      </c>
      <c r="C417" s="154"/>
      <c r="D417" s="153" t="s">
        <v>51</v>
      </c>
      <c r="E417" s="154"/>
      <c r="F417" s="153" t="s">
        <v>51</v>
      </c>
      <c r="G417" s="154"/>
      <c r="H417" s="153" t="s">
        <v>51</v>
      </c>
      <c r="I417" s="154"/>
      <c r="J417" s="153" t="s">
        <v>51</v>
      </c>
      <c r="K417" s="154"/>
    </row>
    <row r="418" spans="2:11" ht="15.75" outlineLevel="1" thickBot="1" x14ac:dyDescent="0.3">
      <c r="B418" s="88" t="s">
        <v>211</v>
      </c>
      <c r="C418" s="88"/>
      <c r="D418" s="89"/>
      <c r="E418" s="89"/>
      <c r="F418" s="89"/>
      <c r="G418" s="89"/>
      <c r="H418" s="89"/>
      <c r="I418" s="89"/>
      <c r="J418" s="89"/>
      <c r="K418" s="90"/>
    </row>
    <row r="419" spans="2:11" ht="15.75" outlineLevel="1" thickBot="1" x14ac:dyDescent="0.3">
      <c r="B419" s="145" t="s">
        <v>19</v>
      </c>
      <c r="C419" s="146"/>
      <c r="D419" s="145" t="s">
        <v>2</v>
      </c>
      <c r="E419" s="146"/>
      <c r="F419" s="145" t="s">
        <v>3</v>
      </c>
      <c r="G419" s="146"/>
      <c r="H419" s="145" t="s">
        <v>4</v>
      </c>
      <c r="I419" s="146"/>
      <c r="J419" s="145" t="s">
        <v>5</v>
      </c>
      <c r="K419" s="146"/>
    </row>
    <row r="420" spans="2:11" ht="15.75" outlineLevel="1" thickBot="1" x14ac:dyDescent="0.3">
      <c r="B420" s="143">
        <v>0</v>
      </c>
      <c r="C420" s="144"/>
      <c r="D420" s="143">
        <v>0</v>
      </c>
      <c r="E420" s="144"/>
      <c r="F420" s="143">
        <v>0</v>
      </c>
      <c r="G420" s="144"/>
      <c r="H420" s="143">
        <v>0</v>
      </c>
      <c r="I420" s="144"/>
      <c r="J420" s="143">
        <v>0</v>
      </c>
      <c r="K420" s="144"/>
    </row>
    <row r="421" spans="2:11" ht="15.75" outlineLevel="1" thickBot="1" x14ac:dyDescent="0.3">
      <c r="B421" s="145" t="s">
        <v>6</v>
      </c>
      <c r="C421" s="146"/>
      <c r="D421" s="145" t="s">
        <v>7</v>
      </c>
      <c r="E421" s="146"/>
      <c r="F421" s="145" t="s">
        <v>8</v>
      </c>
      <c r="G421" s="146"/>
      <c r="H421" s="145" t="s">
        <v>9</v>
      </c>
      <c r="I421" s="146"/>
      <c r="J421" s="145" t="s">
        <v>10</v>
      </c>
      <c r="K421" s="146"/>
    </row>
    <row r="422" spans="2:11" ht="15.75" outlineLevel="1" thickBot="1" x14ac:dyDescent="0.3">
      <c r="B422" s="143">
        <v>0</v>
      </c>
      <c r="C422" s="144"/>
      <c r="D422" s="143">
        <v>0</v>
      </c>
      <c r="E422" s="144"/>
      <c r="F422" s="143">
        <v>0</v>
      </c>
      <c r="G422" s="144"/>
      <c r="H422" s="143">
        <v>0</v>
      </c>
      <c r="I422" s="144"/>
      <c r="J422" s="143">
        <v>0</v>
      </c>
      <c r="K422" s="144"/>
    </row>
    <row r="423" spans="2:11" ht="15.75" outlineLevel="1" thickBot="1" x14ac:dyDescent="0.3">
      <c r="B423" s="145" t="s">
        <v>26</v>
      </c>
      <c r="C423" s="146"/>
      <c r="D423" s="145" t="s">
        <v>27</v>
      </c>
      <c r="E423" s="146"/>
      <c r="F423" s="145" t="s">
        <v>28</v>
      </c>
      <c r="G423" s="146"/>
      <c r="H423" s="145" t="s">
        <v>29</v>
      </c>
      <c r="I423" s="146"/>
      <c r="J423" s="145" t="s">
        <v>30</v>
      </c>
      <c r="K423" s="146"/>
    </row>
    <row r="424" spans="2:11" ht="15.75" outlineLevel="1" thickBot="1" x14ac:dyDescent="0.3">
      <c r="B424" s="143">
        <v>0</v>
      </c>
      <c r="C424" s="144"/>
      <c r="D424" s="143">
        <v>0</v>
      </c>
      <c r="E424" s="144"/>
      <c r="F424" s="143">
        <v>0</v>
      </c>
      <c r="G424" s="144"/>
      <c r="H424" s="143">
        <v>0</v>
      </c>
      <c r="I424" s="144"/>
      <c r="J424" s="143">
        <v>0</v>
      </c>
      <c r="K424" s="144"/>
    </row>
    <row r="425" spans="2:11" ht="15.75" outlineLevel="1" thickBot="1" x14ac:dyDescent="0.3">
      <c r="B425" s="148" t="s">
        <v>32</v>
      </c>
      <c r="C425" s="149"/>
      <c r="D425" s="148" t="s">
        <v>33</v>
      </c>
      <c r="E425" s="149"/>
      <c r="F425" s="148" t="s">
        <v>34</v>
      </c>
      <c r="G425" s="149"/>
    </row>
    <row r="426" spans="2:11" ht="15.75" outlineLevel="1" thickBot="1" x14ac:dyDescent="0.3">
      <c r="B426" s="155">
        <f>SUM(B420:K420,B422:K422,B424:K424)</f>
        <v>0</v>
      </c>
      <c r="C426" s="156"/>
      <c r="D426" s="157">
        <f>NPV(0.05,B420:K420,B422:K422,B424:K424)</f>
        <v>0</v>
      </c>
      <c r="E426" s="158"/>
      <c r="F426" s="155">
        <f>D426*S408*T408</f>
        <v>0</v>
      </c>
      <c r="G426" s="156"/>
    </row>
    <row r="427" spans="2:11" ht="15.75" outlineLevel="1" thickBot="1" x14ac:dyDescent="0.3"/>
    <row r="428" spans="2:11" ht="15.75" outlineLevel="1" thickBot="1" x14ac:dyDescent="0.3">
      <c r="B428" s="74" t="s">
        <v>86</v>
      </c>
      <c r="C428" s="71"/>
      <c r="D428" s="71"/>
      <c r="E428" s="71" t="str">
        <f>D2</f>
        <v>[Research Program 2 Name]</v>
      </c>
      <c r="F428" s="71"/>
      <c r="G428" s="71"/>
      <c r="H428" s="71"/>
      <c r="I428" s="71"/>
      <c r="J428" s="71"/>
      <c r="K428" s="72"/>
    </row>
    <row r="429" spans="2:11" ht="45" customHeight="1" outlineLevel="1" thickBot="1" x14ac:dyDescent="0.3">
      <c r="B429" s="116" t="s">
        <v>87</v>
      </c>
      <c r="C429" s="117"/>
      <c r="D429" s="117"/>
      <c r="E429" s="117"/>
      <c r="F429" s="117"/>
      <c r="G429" s="117"/>
      <c r="H429" s="117"/>
      <c r="I429" s="117"/>
      <c r="J429" s="117"/>
      <c r="K429" s="118"/>
    </row>
    <row r="430" spans="2:11" ht="129.94999999999999" customHeight="1" outlineLevel="1" thickBot="1" x14ac:dyDescent="0.3">
      <c r="B430" s="119" t="s">
        <v>88</v>
      </c>
      <c r="C430" s="120"/>
      <c r="D430" s="120"/>
      <c r="E430" s="120"/>
      <c r="F430" s="120"/>
      <c r="G430" s="120"/>
      <c r="H430" s="120"/>
      <c r="I430" s="120"/>
      <c r="J430" s="120"/>
      <c r="K430" s="121"/>
    </row>
    <row r="431" spans="2:11" outlineLevel="1" x14ac:dyDescent="0.25"/>
    <row r="432" spans="2:11" outlineLevel="1" x14ac:dyDescent="0.25"/>
    <row r="433" s="40" customFormat="1" outlineLevel="1" x14ac:dyDescent="0.25"/>
    <row r="434" s="40" customFormat="1" outlineLevel="1" x14ac:dyDescent="0.25"/>
    <row r="435" s="40" customFormat="1" outlineLevel="1" x14ac:dyDescent="0.25"/>
    <row r="436" s="40" customFormat="1" outlineLevel="1" x14ac:dyDescent="0.25"/>
    <row r="438" s="40" customFormat="1" x14ac:dyDescent="0.25"/>
    <row r="439" s="40" customFormat="1" ht="45" customHeight="1" x14ac:dyDescent="0.25"/>
    <row r="440" s="40" customFormat="1" ht="216.6" customHeight="1" x14ac:dyDescent="0.25"/>
  </sheetData>
  <sheetProtection algorithmName="SHA-512" hashValue="ojtHm4p7YYtlFeAmMa4xb9yLM0+YKeK/T7+gJHrZNb31C+nTh5h0i5bGDvIFtmpMVcEbYUg6uGcoTTNkqPpWTQ==" saltValue="Q/WzBbY0rAHp3tZNe8YMzw==" spinCount="100000" sheet="1" objects="1" scenarios="1" formatRows="0"/>
  <mergeCells count="869">
    <mergeCell ref="B53:K56"/>
    <mergeCell ref="D2:H2"/>
    <mergeCell ref="B16:K19"/>
    <mergeCell ref="B23:K26"/>
    <mergeCell ref="B30:K33"/>
    <mergeCell ref="B37:K40"/>
    <mergeCell ref="B44:K47"/>
    <mergeCell ref="B63:C63"/>
    <mergeCell ref="D63:E63"/>
    <mergeCell ref="F63:G63"/>
    <mergeCell ref="H63:I63"/>
    <mergeCell ref="J63:K63"/>
    <mergeCell ref="B58:K58"/>
    <mergeCell ref="B60:C60"/>
    <mergeCell ref="D60:E60"/>
    <mergeCell ref="F60:G60"/>
    <mergeCell ref="H60:I60"/>
    <mergeCell ref="J60:K60"/>
    <mergeCell ref="B67:K70"/>
    <mergeCell ref="B61:C61"/>
    <mergeCell ref="D61:E61"/>
    <mergeCell ref="F61:G61"/>
    <mergeCell ref="H61:I61"/>
    <mergeCell ref="J61:K61"/>
    <mergeCell ref="B62:C62"/>
    <mergeCell ref="D62:E62"/>
    <mergeCell ref="F62:G62"/>
    <mergeCell ref="H62:I62"/>
    <mergeCell ref="J62:K62"/>
    <mergeCell ref="D75:E75"/>
    <mergeCell ref="F75:G75"/>
    <mergeCell ref="H75:I75"/>
    <mergeCell ref="J75:K75"/>
    <mergeCell ref="B76:C76"/>
    <mergeCell ref="D76:E76"/>
    <mergeCell ref="F76:G76"/>
    <mergeCell ref="H76:I76"/>
    <mergeCell ref="J76:K76"/>
    <mergeCell ref="B72:K72"/>
    <mergeCell ref="B74:C74"/>
    <mergeCell ref="D74:E74"/>
    <mergeCell ref="F74:G74"/>
    <mergeCell ref="H74:I74"/>
    <mergeCell ref="J74:K74"/>
    <mergeCell ref="B91:C91"/>
    <mergeCell ref="D91:E91"/>
    <mergeCell ref="F91:G91"/>
    <mergeCell ref="H91:I91"/>
    <mergeCell ref="J91:K91"/>
    <mergeCell ref="B86:K86"/>
    <mergeCell ref="B88:C88"/>
    <mergeCell ref="D88:E88"/>
    <mergeCell ref="F88:G88"/>
    <mergeCell ref="H88:I88"/>
    <mergeCell ref="J88:K88"/>
    <mergeCell ref="B77:C77"/>
    <mergeCell ref="D77:E77"/>
    <mergeCell ref="F77:G77"/>
    <mergeCell ref="H77:I77"/>
    <mergeCell ref="J77:K77"/>
    <mergeCell ref="B81:K84"/>
    <mergeCell ref="B75:C75"/>
    <mergeCell ref="B95:K98"/>
    <mergeCell ref="B89:C89"/>
    <mergeCell ref="D89:E89"/>
    <mergeCell ref="F89:G89"/>
    <mergeCell ref="H89:I89"/>
    <mergeCell ref="J89:K89"/>
    <mergeCell ref="B90:C90"/>
    <mergeCell ref="D90:E90"/>
    <mergeCell ref="F90:G90"/>
    <mergeCell ref="H90:I90"/>
    <mergeCell ref="J90:K90"/>
    <mergeCell ref="B105:C105"/>
    <mergeCell ref="D105:E105"/>
    <mergeCell ref="F105:G105"/>
    <mergeCell ref="H105:I105"/>
    <mergeCell ref="J105:K105"/>
    <mergeCell ref="B109:K112"/>
    <mergeCell ref="B103:C103"/>
    <mergeCell ref="D103:E103"/>
    <mergeCell ref="F103:G103"/>
    <mergeCell ref="H103:I103"/>
    <mergeCell ref="J103:K103"/>
    <mergeCell ref="B104:C104"/>
    <mergeCell ref="D104:E104"/>
    <mergeCell ref="F104:G104"/>
    <mergeCell ref="H104:I104"/>
    <mergeCell ref="J104:K104"/>
    <mergeCell ref="B100:K100"/>
    <mergeCell ref="B102:C102"/>
    <mergeCell ref="D102:E102"/>
    <mergeCell ref="F102:G102"/>
    <mergeCell ref="H102:I102"/>
    <mergeCell ref="J102:K102"/>
    <mergeCell ref="B119:C119"/>
    <mergeCell ref="D119:E119"/>
    <mergeCell ref="F119:G119"/>
    <mergeCell ref="H119:I119"/>
    <mergeCell ref="J119:K119"/>
    <mergeCell ref="B117:C117"/>
    <mergeCell ref="D117:E117"/>
    <mergeCell ref="F117:G117"/>
    <mergeCell ref="H117:I117"/>
    <mergeCell ref="J117:K117"/>
    <mergeCell ref="B118:C118"/>
    <mergeCell ref="D118:E118"/>
    <mergeCell ref="F118:G118"/>
    <mergeCell ref="H118:I118"/>
    <mergeCell ref="J118:K118"/>
    <mergeCell ref="B114:K114"/>
    <mergeCell ref="B116:C116"/>
    <mergeCell ref="D116:E116"/>
    <mergeCell ref="J142:K142"/>
    <mergeCell ref="F116:G116"/>
    <mergeCell ref="H116:I116"/>
    <mergeCell ref="J116:K116"/>
    <mergeCell ref="B129:K129"/>
    <mergeCell ref="B130:K130"/>
    <mergeCell ref="B133:K133"/>
    <mergeCell ref="B125:K125"/>
    <mergeCell ref="B127:K127"/>
    <mergeCell ref="B131:K131"/>
    <mergeCell ref="B135:K135"/>
    <mergeCell ref="B138:C138"/>
    <mergeCell ref="D138:E138"/>
    <mergeCell ref="F138:G138"/>
    <mergeCell ref="H138:I138"/>
    <mergeCell ref="J138:K138"/>
    <mergeCell ref="B134:K134"/>
    <mergeCell ref="J137:K137"/>
    <mergeCell ref="B147:C147"/>
    <mergeCell ref="D147:E147"/>
    <mergeCell ref="F147:G147"/>
    <mergeCell ref="H147:I147"/>
    <mergeCell ref="J147:K147"/>
    <mergeCell ref="B139:C139"/>
    <mergeCell ref="D139:E139"/>
    <mergeCell ref="F139:G139"/>
    <mergeCell ref="H139:I139"/>
    <mergeCell ref="J139:K139"/>
    <mergeCell ref="B140:C140"/>
    <mergeCell ref="D140:E140"/>
    <mergeCell ref="F140:G140"/>
    <mergeCell ref="H140:I140"/>
    <mergeCell ref="J140:K140"/>
    <mergeCell ref="B141:C141"/>
    <mergeCell ref="D141:E141"/>
    <mergeCell ref="F141:G141"/>
    <mergeCell ref="H141:I141"/>
    <mergeCell ref="J141:K141"/>
    <mergeCell ref="B142:C142"/>
    <mergeCell ref="D142:E142"/>
    <mergeCell ref="F142:G142"/>
    <mergeCell ref="H142:I142"/>
    <mergeCell ref="B145:C145"/>
    <mergeCell ref="D145:E145"/>
    <mergeCell ref="F145:G145"/>
    <mergeCell ref="H145:I145"/>
    <mergeCell ref="J145:K145"/>
    <mergeCell ref="B146:C146"/>
    <mergeCell ref="D146:E146"/>
    <mergeCell ref="F146:G146"/>
    <mergeCell ref="H146:I146"/>
    <mergeCell ref="J146:K146"/>
    <mergeCell ref="H170:I170"/>
    <mergeCell ref="J170:K170"/>
    <mergeCell ref="B150:C150"/>
    <mergeCell ref="D150:E150"/>
    <mergeCell ref="F150:G150"/>
    <mergeCell ref="B148:C148"/>
    <mergeCell ref="D148:E148"/>
    <mergeCell ref="F148:G148"/>
    <mergeCell ref="H148:I148"/>
    <mergeCell ref="J148:K148"/>
    <mergeCell ref="B149:C149"/>
    <mergeCell ref="D149:E149"/>
    <mergeCell ref="F149:G149"/>
    <mergeCell ref="H149:I149"/>
    <mergeCell ref="J149:K149"/>
    <mergeCell ref="B160:K160"/>
    <mergeCell ref="B164:K164"/>
    <mergeCell ref="B161:K161"/>
    <mergeCell ref="B165:K165"/>
    <mergeCell ref="B151:C151"/>
    <mergeCell ref="D151:E151"/>
    <mergeCell ref="F151:G151"/>
    <mergeCell ref="B181:C181"/>
    <mergeCell ref="D181:E181"/>
    <mergeCell ref="F181:G181"/>
    <mergeCell ref="B185:K185"/>
    <mergeCell ref="B187:K187"/>
    <mergeCell ref="B171:C171"/>
    <mergeCell ref="D171:E171"/>
    <mergeCell ref="F171:G171"/>
    <mergeCell ref="H171:I171"/>
    <mergeCell ref="J171:K171"/>
    <mergeCell ref="B172:C172"/>
    <mergeCell ref="D172:E172"/>
    <mergeCell ref="F172:G172"/>
    <mergeCell ref="H172:I172"/>
    <mergeCell ref="J172:K172"/>
    <mergeCell ref="B175:C175"/>
    <mergeCell ref="D175:E175"/>
    <mergeCell ref="F175:G175"/>
    <mergeCell ref="H175:I175"/>
    <mergeCell ref="J175:K175"/>
    <mergeCell ref="B180:C180"/>
    <mergeCell ref="D180:E180"/>
    <mergeCell ref="F180:G180"/>
    <mergeCell ref="B178:C178"/>
    <mergeCell ref="D178:E178"/>
    <mergeCell ref="F178:G178"/>
    <mergeCell ref="H178:I178"/>
    <mergeCell ref="J178:K178"/>
    <mergeCell ref="B179:C179"/>
    <mergeCell ref="D179:E179"/>
    <mergeCell ref="F179:G179"/>
    <mergeCell ref="H179:I179"/>
    <mergeCell ref="J179:K179"/>
    <mergeCell ref="B176:C176"/>
    <mergeCell ref="D176:E176"/>
    <mergeCell ref="F176:G176"/>
    <mergeCell ref="H176:I176"/>
    <mergeCell ref="J176:K176"/>
    <mergeCell ref="B177:C177"/>
    <mergeCell ref="D177:E177"/>
    <mergeCell ref="F177:G177"/>
    <mergeCell ref="H177:I177"/>
    <mergeCell ref="J177:K177"/>
    <mergeCell ref="B207:C207"/>
    <mergeCell ref="D207:E207"/>
    <mergeCell ref="F207:G207"/>
    <mergeCell ref="H207:I207"/>
    <mergeCell ref="J207:K207"/>
    <mergeCell ref="B211:C211"/>
    <mergeCell ref="D211:E211"/>
    <mergeCell ref="F211:G211"/>
    <mergeCell ref="B199:C199"/>
    <mergeCell ref="D199:E199"/>
    <mergeCell ref="F199:G199"/>
    <mergeCell ref="H199:I199"/>
    <mergeCell ref="J199:K199"/>
    <mergeCell ref="B200:C200"/>
    <mergeCell ref="D200:E200"/>
    <mergeCell ref="F200:G200"/>
    <mergeCell ref="H200:I200"/>
    <mergeCell ref="J200:K200"/>
    <mergeCell ref="B201:C201"/>
    <mergeCell ref="D201:E201"/>
    <mergeCell ref="F201:G201"/>
    <mergeCell ref="H201:I201"/>
    <mergeCell ref="J201:K201"/>
    <mergeCell ref="B202:C202"/>
    <mergeCell ref="B205:C205"/>
    <mergeCell ref="D205:E205"/>
    <mergeCell ref="F205:G205"/>
    <mergeCell ref="H205:I205"/>
    <mergeCell ref="J205:K205"/>
    <mergeCell ref="B206:C206"/>
    <mergeCell ref="D206:E206"/>
    <mergeCell ref="F206:G206"/>
    <mergeCell ref="H206:I206"/>
    <mergeCell ref="J206:K206"/>
    <mergeCell ref="J230:K230"/>
    <mergeCell ref="B208:C208"/>
    <mergeCell ref="D208:E208"/>
    <mergeCell ref="F208:G208"/>
    <mergeCell ref="H208:I208"/>
    <mergeCell ref="J208:K208"/>
    <mergeCell ref="B209:C209"/>
    <mergeCell ref="D209:E209"/>
    <mergeCell ref="F209:G209"/>
    <mergeCell ref="H209:I209"/>
    <mergeCell ref="J209:K209"/>
    <mergeCell ref="B215:K215"/>
    <mergeCell ref="B217:K217"/>
    <mergeCell ref="B219:K219"/>
    <mergeCell ref="B220:K220"/>
    <mergeCell ref="B223:K223"/>
    <mergeCell ref="B224:K224"/>
    <mergeCell ref="B221:K221"/>
    <mergeCell ref="B210:C210"/>
    <mergeCell ref="D210:E210"/>
    <mergeCell ref="F210:G210"/>
    <mergeCell ref="B225:K225"/>
    <mergeCell ref="J227:K227"/>
    <mergeCell ref="B247:K247"/>
    <mergeCell ref="B231:C231"/>
    <mergeCell ref="D231:E231"/>
    <mergeCell ref="F231:G231"/>
    <mergeCell ref="H231:I231"/>
    <mergeCell ref="J231:K231"/>
    <mergeCell ref="B232:C232"/>
    <mergeCell ref="D232:E232"/>
    <mergeCell ref="F232:G232"/>
    <mergeCell ref="H232:I232"/>
    <mergeCell ref="J232:K232"/>
    <mergeCell ref="B235:C235"/>
    <mergeCell ref="D235:E235"/>
    <mergeCell ref="F235:G235"/>
    <mergeCell ref="H235:I235"/>
    <mergeCell ref="J235:K235"/>
    <mergeCell ref="B240:C240"/>
    <mergeCell ref="D240:E240"/>
    <mergeCell ref="F240:G240"/>
    <mergeCell ref="B238:C238"/>
    <mergeCell ref="B239:C239"/>
    <mergeCell ref="D239:E239"/>
    <mergeCell ref="F239:G239"/>
    <mergeCell ref="H239:I239"/>
    <mergeCell ref="J239:K239"/>
    <mergeCell ref="B241:C241"/>
    <mergeCell ref="D241:E241"/>
    <mergeCell ref="F241:G241"/>
    <mergeCell ref="B245:K245"/>
    <mergeCell ref="H236:I236"/>
    <mergeCell ref="J236:K236"/>
    <mergeCell ref="B237:C237"/>
    <mergeCell ref="D237:E237"/>
    <mergeCell ref="F237:G237"/>
    <mergeCell ref="H237:I237"/>
    <mergeCell ref="J237:K237"/>
    <mergeCell ref="D238:E238"/>
    <mergeCell ref="F238:G238"/>
    <mergeCell ref="H238:I238"/>
    <mergeCell ref="J238:K238"/>
    <mergeCell ref="B267:C267"/>
    <mergeCell ref="D267:E267"/>
    <mergeCell ref="F267:G267"/>
    <mergeCell ref="H267:I267"/>
    <mergeCell ref="J267:K267"/>
    <mergeCell ref="B259:C259"/>
    <mergeCell ref="D259:E259"/>
    <mergeCell ref="F259:G259"/>
    <mergeCell ref="H259:I259"/>
    <mergeCell ref="J259:K259"/>
    <mergeCell ref="B260:C260"/>
    <mergeCell ref="D260:E260"/>
    <mergeCell ref="F260:G260"/>
    <mergeCell ref="H260:I260"/>
    <mergeCell ref="J260:K260"/>
    <mergeCell ref="B261:C261"/>
    <mergeCell ref="D261:E261"/>
    <mergeCell ref="F261:G261"/>
    <mergeCell ref="H261:I261"/>
    <mergeCell ref="J261:K261"/>
    <mergeCell ref="B262:C262"/>
    <mergeCell ref="D262:E262"/>
    <mergeCell ref="F262:G262"/>
    <mergeCell ref="H262:I262"/>
    <mergeCell ref="B265:C265"/>
    <mergeCell ref="D265:E265"/>
    <mergeCell ref="F265:G265"/>
    <mergeCell ref="H265:I265"/>
    <mergeCell ref="J265:K265"/>
    <mergeCell ref="B266:C266"/>
    <mergeCell ref="D266:E266"/>
    <mergeCell ref="F266:G266"/>
    <mergeCell ref="H266:I266"/>
    <mergeCell ref="J266:K266"/>
    <mergeCell ref="B270:C270"/>
    <mergeCell ref="D270:E270"/>
    <mergeCell ref="F270:G270"/>
    <mergeCell ref="B281:K281"/>
    <mergeCell ref="B290:K290"/>
    <mergeCell ref="B285:K285"/>
    <mergeCell ref="B289:K289"/>
    <mergeCell ref="B293:C293"/>
    <mergeCell ref="B268:C268"/>
    <mergeCell ref="D268:E268"/>
    <mergeCell ref="F268:G268"/>
    <mergeCell ref="H268:I268"/>
    <mergeCell ref="J268:K268"/>
    <mergeCell ref="B269:C269"/>
    <mergeCell ref="D269:E269"/>
    <mergeCell ref="F269:G269"/>
    <mergeCell ref="B273:C273"/>
    <mergeCell ref="D273:E273"/>
    <mergeCell ref="F273:G273"/>
    <mergeCell ref="H269:I269"/>
    <mergeCell ref="J269:K269"/>
    <mergeCell ref="B271:C271"/>
    <mergeCell ref="B282:K282"/>
    <mergeCell ref="B286:K286"/>
    <mergeCell ref="B297:C297"/>
    <mergeCell ref="D297:E297"/>
    <mergeCell ref="F297:G297"/>
    <mergeCell ref="H297:I297"/>
    <mergeCell ref="J297:K297"/>
    <mergeCell ref="F293:G293"/>
    <mergeCell ref="H293:I293"/>
    <mergeCell ref="J293:K293"/>
    <mergeCell ref="B294:C294"/>
    <mergeCell ref="D294:E294"/>
    <mergeCell ref="F294:G294"/>
    <mergeCell ref="H294:I294"/>
    <mergeCell ref="J294:K294"/>
    <mergeCell ref="F324:G324"/>
    <mergeCell ref="B300:C300"/>
    <mergeCell ref="D300:E300"/>
    <mergeCell ref="F300:G300"/>
    <mergeCell ref="H300:I300"/>
    <mergeCell ref="J300:K300"/>
    <mergeCell ref="B301:C301"/>
    <mergeCell ref="D301:E301"/>
    <mergeCell ref="F301:G301"/>
    <mergeCell ref="H301:I301"/>
    <mergeCell ref="J301:K301"/>
    <mergeCell ref="B302:C302"/>
    <mergeCell ref="D302:E302"/>
    <mergeCell ref="F302:G302"/>
    <mergeCell ref="H302:I302"/>
    <mergeCell ref="J302:K302"/>
    <mergeCell ref="B303:C303"/>
    <mergeCell ref="D303:E303"/>
    <mergeCell ref="F303:G303"/>
    <mergeCell ref="H303:I303"/>
    <mergeCell ref="J303:K303"/>
    <mergeCell ref="B330:C330"/>
    <mergeCell ref="D330:E330"/>
    <mergeCell ref="F330:G330"/>
    <mergeCell ref="H330:I330"/>
    <mergeCell ref="J330:K330"/>
    <mergeCell ref="J325:K325"/>
    <mergeCell ref="B322:C322"/>
    <mergeCell ref="D322:E322"/>
    <mergeCell ref="F322:G322"/>
    <mergeCell ref="H322:I322"/>
    <mergeCell ref="J322:K322"/>
    <mergeCell ref="B323:C323"/>
    <mergeCell ref="D323:E323"/>
    <mergeCell ref="F323:G323"/>
    <mergeCell ref="H323:I323"/>
    <mergeCell ref="J323:K323"/>
    <mergeCell ref="H324:I324"/>
    <mergeCell ref="J324:K324"/>
    <mergeCell ref="B325:C325"/>
    <mergeCell ref="D325:E325"/>
    <mergeCell ref="F325:G325"/>
    <mergeCell ref="H325:I325"/>
    <mergeCell ref="B324:C324"/>
    <mergeCell ref="D324:E324"/>
    <mergeCell ref="B353:C353"/>
    <mergeCell ref="D353:E353"/>
    <mergeCell ref="F353:G353"/>
    <mergeCell ref="H353:I353"/>
    <mergeCell ref="J353:K353"/>
    <mergeCell ref="D332:E332"/>
    <mergeCell ref="F332:G332"/>
    <mergeCell ref="H332:I332"/>
    <mergeCell ref="J332:K332"/>
    <mergeCell ref="B350:K350"/>
    <mergeCell ref="B333:C333"/>
    <mergeCell ref="D333:E333"/>
    <mergeCell ref="F333:G333"/>
    <mergeCell ref="H333:I333"/>
    <mergeCell ref="J333:K333"/>
    <mergeCell ref="B334:C334"/>
    <mergeCell ref="D334:E334"/>
    <mergeCell ref="F334:G334"/>
    <mergeCell ref="H334:I334"/>
    <mergeCell ref="J334:K334"/>
    <mergeCell ref="B345:K345"/>
    <mergeCell ref="B349:K349"/>
    <mergeCell ref="B335:C335"/>
    <mergeCell ref="D335:E335"/>
    <mergeCell ref="F335:G335"/>
    <mergeCell ref="B341:K341"/>
    <mergeCell ref="B354:C354"/>
    <mergeCell ref="D354:E354"/>
    <mergeCell ref="F354:G354"/>
    <mergeCell ref="H354:I354"/>
    <mergeCell ref="J354:K354"/>
    <mergeCell ref="D361:E361"/>
    <mergeCell ref="F361:G361"/>
    <mergeCell ref="H361:I361"/>
    <mergeCell ref="J361:K361"/>
    <mergeCell ref="B356:C356"/>
    <mergeCell ref="D356:E356"/>
    <mergeCell ref="F356:G356"/>
    <mergeCell ref="H356:I356"/>
    <mergeCell ref="J356:K356"/>
    <mergeCell ref="D359:E359"/>
    <mergeCell ref="F359:G359"/>
    <mergeCell ref="H359:I359"/>
    <mergeCell ref="J359:K359"/>
    <mergeCell ref="B355:C355"/>
    <mergeCell ref="D355:E355"/>
    <mergeCell ref="F355:G355"/>
    <mergeCell ref="H355:I355"/>
    <mergeCell ref="J355:K355"/>
    <mergeCell ref="B383:C383"/>
    <mergeCell ref="D383:E383"/>
    <mergeCell ref="F383:G383"/>
    <mergeCell ref="H383:I383"/>
    <mergeCell ref="J383:K383"/>
    <mergeCell ref="B371:K371"/>
    <mergeCell ref="B375:K375"/>
    <mergeCell ref="B364:C364"/>
    <mergeCell ref="D364:E364"/>
    <mergeCell ref="F364:G364"/>
    <mergeCell ref="B365:C365"/>
    <mergeCell ref="D365:E365"/>
    <mergeCell ref="F365:G365"/>
    <mergeCell ref="B372:K372"/>
    <mergeCell ref="B370:K370"/>
    <mergeCell ref="B374:K374"/>
    <mergeCell ref="B378:K378"/>
    <mergeCell ref="B382:C382"/>
    <mergeCell ref="D382:E382"/>
    <mergeCell ref="F382:G382"/>
    <mergeCell ref="H382:I382"/>
    <mergeCell ref="J382:K382"/>
    <mergeCell ref="B376:K376"/>
    <mergeCell ref="B380:K380"/>
    <mergeCell ref="H391:I391"/>
    <mergeCell ref="J391:K391"/>
    <mergeCell ref="B392:C392"/>
    <mergeCell ref="D392:E392"/>
    <mergeCell ref="F392:G392"/>
    <mergeCell ref="H392:I392"/>
    <mergeCell ref="D385:E385"/>
    <mergeCell ref="F385:G385"/>
    <mergeCell ref="H385:I385"/>
    <mergeCell ref="J385:K385"/>
    <mergeCell ref="B386:C386"/>
    <mergeCell ref="D386:E386"/>
    <mergeCell ref="F386:G386"/>
    <mergeCell ref="H386:I386"/>
    <mergeCell ref="J386:K386"/>
    <mergeCell ref="B387:C387"/>
    <mergeCell ref="D387:E387"/>
    <mergeCell ref="F387:G387"/>
    <mergeCell ref="H387:I387"/>
    <mergeCell ref="J387:K387"/>
    <mergeCell ref="J392:K392"/>
    <mergeCell ref="B390:C390"/>
    <mergeCell ref="D390:E390"/>
    <mergeCell ref="F390:G390"/>
    <mergeCell ref="B396:C396"/>
    <mergeCell ref="D396:E396"/>
    <mergeCell ref="F396:G396"/>
    <mergeCell ref="B402:K402"/>
    <mergeCell ref="B406:K406"/>
    <mergeCell ref="B410:K410"/>
    <mergeCell ref="B405:K405"/>
    <mergeCell ref="B409:K409"/>
    <mergeCell ref="B395:C395"/>
    <mergeCell ref="D395:E395"/>
    <mergeCell ref="F395:G395"/>
    <mergeCell ref="B401:K401"/>
    <mergeCell ref="D414:E414"/>
    <mergeCell ref="F414:G414"/>
    <mergeCell ref="H414:I414"/>
    <mergeCell ref="J414:K414"/>
    <mergeCell ref="B413:C413"/>
    <mergeCell ref="D413:E413"/>
    <mergeCell ref="F413:G413"/>
    <mergeCell ref="H413:I413"/>
    <mergeCell ref="J413:K413"/>
    <mergeCell ref="B420:C420"/>
    <mergeCell ref="D420:E420"/>
    <mergeCell ref="F420:G420"/>
    <mergeCell ref="H420:I420"/>
    <mergeCell ref="J420:K420"/>
    <mergeCell ref="B415:C415"/>
    <mergeCell ref="D415:E415"/>
    <mergeCell ref="F415:G415"/>
    <mergeCell ref="H415:I415"/>
    <mergeCell ref="J415:K415"/>
    <mergeCell ref="B416:C416"/>
    <mergeCell ref="D416:E416"/>
    <mergeCell ref="F416:G416"/>
    <mergeCell ref="H416:I416"/>
    <mergeCell ref="J416:K416"/>
    <mergeCell ref="B419:C419"/>
    <mergeCell ref="D419:E419"/>
    <mergeCell ref="F419:G419"/>
    <mergeCell ref="H419:I419"/>
    <mergeCell ref="D271:E271"/>
    <mergeCell ref="F271:G271"/>
    <mergeCell ref="B274:C274"/>
    <mergeCell ref="D274:E274"/>
    <mergeCell ref="F274:G274"/>
    <mergeCell ref="B137:C137"/>
    <mergeCell ref="D137:E137"/>
    <mergeCell ref="F137:G137"/>
    <mergeCell ref="H137:I137"/>
    <mergeCell ref="B144:C144"/>
    <mergeCell ref="D144:E144"/>
    <mergeCell ref="F144:G144"/>
    <mergeCell ref="H144:I144"/>
    <mergeCell ref="H204:I204"/>
    <mergeCell ref="B227:C227"/>
    <mergeCell ref="D227:E227"/>
    <mergeCell ref="F227:G227"/>
    <mergeCell ref="H227:I227"/>
    <mergeCell ref="B234:C234"/>
    <mergeCell ref="D234:E234"/>
    <mergeCell ref="F234:G234"/>
    <mergeCell ref="H234:I234"/>
    <mergeCell ref="B249:K249"/>
    <mergeCell ref="B253:K253"/>
    <mergeCell ref="J144:K144"/>
    <mergeCell ref="B155:K155"/>
    <mergeCell ref="B157:K157"/>
    <mergeCell ref="B159:K159"/>
    <mergeCell ref="H304:I304"/>
    <mergeCell ref="J304:K304"/>
    <mergeCell ref="B306:C306"/>
    <mergeCell ref="D306:E306"/>
    <mergeCell ref="F306:G306"/>
    <mergeCell ref="H169:I169"/>
    <mergeCell ref="J169:K169"/>
    <mergeCell ref="B170:C170"/>
    <mergeCell ref="D170:E170"/>
    <mergeCell ref="F170:G170"/>
    <mergeCell ref="B189:K189"/>
    <mergeCell ref="B193:K193"/>
    <mergeCell ref="B197:C197"/>
    <mergeCell ref="D197:E197"/>
    <mergeCell ref="F197:G197"/>
    <mergeCell ref="H197:I197"/>
    <mergeCell ref="J197:K197"/>
    <mergeCell ref="B204:C204"/>
    <mergeCell ref="D204:E204"/>
    <mergeCell ref="F204:G204"/>
    <mergeCell ref="B312:K312"/>
    <mergeCell ref="B316:K316"/>
    <mergeCell ref="B320:K320"/>
    <mergeCell ref="B310:K310"/>
    <mergeCell ref="B314:K314"/>
    <mergeCell ref="B318:K318"/>
    <mergeCell ref="B304:C304"/>
    <mergeCell ref="D304:E304"/>
    <mergeCell ref="F304:G304"/>
    <mergeCell ref="B305:C305"/>
    <mergeCell ref="D305:E305"/>
    <mergeCell ref="F305:G305"/>
    <mergeCell ref="B319:K319"/>
    <mergeCell ref="B311:K311"/>
    <mergeCell ref="B315:K315"/>
    <mergeCell ref="B327:C327"/>
    <mergeCell ref="D327:E327"/>
    <mergeCell ref="F327:G327"/>
    <mergeCell ref="H327:I327"/>
    <mergeCell ref="J327:K327"/>
    <mergeCell ref="B326:C326"/>
    <mergeCell ref="D326:E326"/>
    <mergeCell ref="F326:G326"/>
    <mergeCell ref="H326:I326"/>
    <mergeCell ref="J326:K326"/>
    <mergeCell ref="B384:C384"/>
    <mergeCell ref="D384:E384"/>
    <mergeCell ref="F384:G384"/>
    <mergeCell ref="H384:I384"/>
    <mergeCell ref="J384:K384"/>
    <mergeCell ref="B385:C385"/>
    <mergeCell ref="B357:C357"/>
    <mergeCell ref="D357:E357"/>
    <mergeCell ref="F357:G357"/>
    <mergeCell ref="H357:I357"/>
    <mergeCell ref="J357:K357"/>
    <mergeCell ref="H364:I364"/>
    <mergeCell ref="J364:K364"/>
    <mergeCell ref="B366:C366"/>
    <mergeCell ref="D366:E366"/>
    <mergeCell ref="F366:G366"/>
    <mergeCell ref="B362:C362"/>
    <mergeCell ref="D362:E362"/>
    <mergeCell ref="F362:G362"/>
    <mergeCell ref="H362:I362"/>
    <mergeCell ref="J362:K362"/>
    <mergeCell ref="B363:C363"/>
    <mergeCell ref="D363:E363"/>
    <mergeCell ref="F363:G363"/>
    <mergeCell ref="H394:I394"/>
    <mergeCell ref="J394:K394"/>
    <mergeCell ref="B393:C393"/>
    <mergeCell ref="D393:E393"/>
    <mergeCell ref="F393:G393"/>
    <mergeCell ref="H393:I393"/>
    <mergeCell ref="J393:K393"/>
    <mergeCell ref="B394:C394"/>
    <mergeCell ref="D394:E394"/>
    <mergeCell ref="F394:G394"/>
    <mergeCell ref="H390:I390"/>
    <mergeCell ref="J390:K390"/>
    <mergeCell ref="B391:C391"/>
    <mergeCell ref="D391:E391"/>
    <mergeCell ref="F391:G391"/>
    <mergeCell ref="B430:K430"/>
    <mergeCell ref="B417:C417"/>
    <mergeCell ref="D417:E417"/>
    <mergeCell ref="F417:G417"/>
    <mergeCell ref="H417:I417"/>
    <mergeCell ref="J417:K417"/>
    <mergeCell ref="H424:I424"/>
    <mergeCell ref="J424:K424"/>
    <mergeCell ref="B426:C426"/>
    <mergeCell ref="D426:E426"/>
    <mergeCell ref="F426:G426"/>
    <mergeCell ref="B424:C424"/>
    <mergeCell ref="D424:E424"/>
    <mergeCell ref="F424:G424"/>
    <mergeCell ref="B425:C425"/>
    <mergeCell ref="D425:E425"/>
    <mergeCell ref="F425:G425"/>
    <mergeCell ref="B421:C421"/>
    <mergeCell ref="D421:E421"/>
    <mergeCell ref="F421:G421"/>
    <mergeCell ref="H421:I421"/>
    <mergeCell ref="J421:K421"/>
    <mergeCell ref="B422:C422"/>
    <mergeCell ref="D422:E422"/>
    <mergeCell ref="B163:K163"/>
    <mergeCell ref="B167:C167"/>
    <mergeCell ref="D167:E167"/>
    <mergeCell ref="F167:G167"/>
    <mergeCell ref="H167:I167"/>
    <mergeCell ref="J167:K167"/>
    <mergeCell ref="B174:C174"/>
    <mergeCell ref="D174:E174"/>
    <mergeCell ref="F174:G174"/>
    <mergeCell ref="H174:I174"/>
    <mergeCell ref="J174:K174"/>
    <mergeCell ref="B168:C168"/>
    <mergeCell ref="D168:E168"/>
    <mergeCell ref="F168:G168"/>
    <mergeCell ref="H168:I168"/>
    <mergeCell ref="J168:K168"/>
    <mergeCell ref="B169:C169"/>
    <mergeCell ref="D169:E169"/>
    <mergeCell ref="F169:G169"/>
    <mergeCell ref="J204:K204"/>
    <mergeCell ref="D202:E202"/>
    <mergeCell ref="F202:G202"/>
    <mergeCell ref="H202:I202"/>
    <mergeCell ref="J202:K202"/>
    <mergeCell ref="B190:K190"/>
    <mergeCell ref="B194:K194"/>
    <mergeCell ref="B191:K191"/>
    <mergeCell ref="B195:K195"/>
    <mergeCell ref="B198:C198"/>
    <mergeCell ref="D198:E198"/>
    <mergeCell ref="F198:G198"/>
    <mergeCell ref="H198:I198"/>
    <mergeCell ref="J198:K198"/>
    <mergeCell ref="B264:C264"/>
    <mergeCell ref="D264:E264"/>
    <mergeCell ref="F264:G264"/>
    <mergeCell ref="H264:I264"/>
    <mergeCell ref="J264:K264"/>
    <mergeCell ref="J262:K262"/>
    <mergeCell ref="J234:K234"/>
    <mergeCell ref="B228:C228"/>
    <mergeCell ref="D228:E228"/>
    <mergeCell ref="F228:G228"/>
    <mergeCell ref="H228:I228"/>
    <mergeCell ref="J228:K228"/>
    <mergeCell ref="B229:C229"/>
    <mergeCell ref="D229:E229"/>
    <mergeCell ref="F229:G229"/>
    <mergeCell ref="H229:I229"/>
    <mergeCell ref="J229:K229"/>
    <mergeCell ref="B230:C230"/>
    <mergeCell ref="D230:E230"/>
    <mergeCell ref="F230:G230"/>
    <mergeCell ref="H230:I230"/>
    <mergeCell ref="B236:C236"/>
    <mergeCell ref="D236:E236"/>
    <mergeCell ref="F236:G236"/>
    <mergeCell ref="B250:K250"/>
    <mergeCell ref="B254:K254"/>
    <mergeCell ref="B251:K251"/>
    <mergeCell ref="B255:K255"/>
    <mergeCell ref="B258:C258"/>
    <mergeCell ref="D258:E258"/>
    <mergeCell ref="F258:G258"/>
    <mergeCell ref="H258:I258"/>
    <mergeCell ref="J258:K258"/>
    <mergeCell ref="B257:C257"/>
    <mergeCell ref="D257:E257"/>
    <mergeCell ref="F257:G257"/>
    <mergeCell ref="H257:I257"/>
    <mergeCell ref="J257:K257"/>
    <mergeCell ref="B280:K280"/>
    <mergeCell ref="B284:K284"/>
    <mergeCell ref="B288:K288"/>
    <mergeCell ref="B292:C292"/>
    <mergeCell ref="D292:E292"/>
    <mergeCell ref="F292:G292"/>
    <mergeCell ref="H292:I292"/>
    <mergeCell ref="J292:K292"/>
    <mergeCell ref="B299:C299"/>
    <mergeCell ref="D299:E299"/>
    <mergeCell ref="F299:G299"/>
    <mergeCell ref="H299:I299"/>
    <mergeCell ref="J299:K299"/>
    <mergeCell ref="D293:E293"/>
    <mergeCell ref="B295:C295"/>
    <mergeCell ref="D295:E295"/>
    <mergeCell ref="F295:G295"/>
    <mergeCell ref="H295:I295"/>
    <mergeCell ref="J295:K295"/>
    <mergeCell ref="B296:C296"/>
    <mergeCell ref="D296:E296"/>
    <mergeCell ref="F296:G296"/>
    <mergeCell ref="H296:I296"/>
    <mergeCell ref="J296:K296"/>
    <mergeCell ref="B329:C329"/>
    <mergeCell ref="D329:E329"/>
    <mergeCell ref="F329:G329"/>
    <mergeCell ref="H329:I329"/>
    <mergeCell ref="J329:K329"/>
    <mergeCell ref="B340:K340"/>
    <mergeCell ref="B344:K344"/>
    <mergeCell ref="B348:K348"/>
    <mergeCell ref="B352:C352"/>
    <mergeCell ref="D352:E352"/>
    <mergeCell ref="F352:G352"/>
    <mergeCell ref="H352:I352"/>
    <mergeCell ref="J352:K352"/>
    <mergeCell ref="B336:C336"/>
    <mergeCell ref="D336:E336"/>
    <mergeCell ref="F336:G336"/>
    <mergeCell ref="B342:K342"/>
    <mergeCell ref="B346:K346"/>
    <mergeCell ref="B331:C331"/>
    <mergeCell ref="D331:E331"/>
    <mergeCell ref="F331:G331"/>
    <mergeCell ref="H331:I331"/>
    <mergeCell ref="J331:K331"/>
    <mergeCell ref="B332:C332"/>
    <mergeCell ref="H363:I363"/>
    <mergeCell ref="J363:K363"/>
    <mergeCell ref="B359:C359"/>
    <mergeCell ref="B379:K379"/>
    <mergeCell ref="B360:C360"/>
    <mergeCell ref="D360:E360"/>
    <mergeCell ref="F360:G360"/>
    <mergeCell ref="H360:I360"/>
    <mergeCell ref="J360:K360"/>
    <mergeCell ref="B361:C361"/>
    <mergeCell ref="B429:K429"/>
    <mergeCell ref="B389:C389"/>
    <mergeCell ref="D389:E389"/>
    <mergeCell ref="F389:G389"/>
    <mergeCell ref="H389:I389"/>
    <mergeCell ref="J389:K389"/>
    <mergeCell ref="B400:K400"/>
    <mergeCell ref="B404:K404"/>
    <mergeCell ref="B408:K408"/>
    <mergeCell ref="B412:C412"/>
    <mergeCell ref="D412:E412"/>
    <mergeCell ref="F412:G412"/>
    <mergeCell ref="H412:I412"/>
    <mergeCell ref="J412:K412"/>
    <mergeCell ref="F422:G422"/>
    <mergeCell ref="H422:I422"/>
    <mergeCell ref="J422:K422"/>
    <mergeCell ref="B423:C423"/>
    <mergeCell ref="D423:E423"/>
    <mergeCell ref="F423:G423"/>
    <mergeCell ref="H423:I423"/>
    <mergeCell ref="J423:K423"/>
    <mergeCell ref="J419:K419"/>
    <mergeCell ref="B414:C414"/>
  </mergeCells>
  <dataValidations count="7">
    <dataValidation type="textLength" operator="lessThan" showInputMessage="1" showErrorMessage="1" errorTitle="Limited to 150 characters" error="This cell is limited to 150 characters including spaces." sqref="B61:C61" xr:uid="{00000000-0002-0000-0200-000000000000}">
      <formula1>150</formula1>
    </dataValidation>
    <dataValidation type="textLength" operator="lessThanOrEqual" allowBlank="1" showInputMessage="1" showErrorMessage="1" errorTitle="Cell limited to 2000 characters " error="This cell is limited to 2000 characters including spaces." sqref="B430:K430" xr:uid="{D2132752-0C16-4B89-9EFC-D99DD4A2BA35}">
      <formula1>2000</formula1>
    </dataValidation>
    <dataValidation type="textLength" operator="lessThanOrEqual" allowBlank="1" showInputMessage="1" showErrorMessage="1" errorTitle="Cell limited to 150 characters" error=" This cell is limited to 150 characters including spaces." sqref="B137:K137 B139:K139 B141:K141 B197:K197 B199:K199 B201:K201 B167:K167 B169:K169 B171:K171 B227:K227 B229:K229 B231:K231 B257:K257 B259:K259 B261:K261 B294:K294 B292:K292 B296:K296 B324:K324 B354:K354 B322:K322 B326:K326 B352:K352 B356:K356 B384:K384 B382:K382 B386:K386 B414:K414 B412:K412 B416:K416" xr:uid="{85C1EE17-A609-4461-9F78-DFD2B5B22568}">
      <formula1>150</formula1>
    </dataValidation>
    <dataValidation type="textLength" operator="lessThanOrEqual" showInputMessage="1" showErrorMessage="1" errorTitle="Cell limited to 500 characters" error="This cell is limited to 500 characters including spaces." sqref="B126 B130 B186 B160 B156 B134 B376 B216 B190 B246 B220 B250 B286 B290 B316 B346 B282:K282 B320 B312:K312 B350 B342:K342 B280:K280 B310:K310 B340:K340 B380 B372:K372 B184 B254 B224 B194 B164 B124:K124 B154:K154 B214:K214 B244:K244 B370:K370 B406 B410 B402:K402 B400:K400" xr:uid="{22262B3C-543D-4F09-9A51-C7D5157C5395}">
      <formula1>500</formula1>
    </dataValidation>
    <dataValidation type="textLength" operator="lessThan" showInputMessage="1" showErrorMessage="1" errorTitle="Cell limited to 150 characters" error="This cell is limited to 150 characters including spaces." sqref="B63:K63 B75:K75 B77:K77 B89:K89 B91:K91 B103:K103 B105:K105 B117:K117 B119:K119 D61:K61" xr:uid="{00000000-0002-0000-0200-000006000000}">
      <formula1>150</formula1>
    </dataValidation>
    <dataValidation type="textLength" operator="lessThan" showInputMessage="1" showErrorMessage="1" errorTitle="Cell limited to 500 characters" error="This cell is limited to 500 characters including spaces." sqref="B16:K19 B23:K26 B30:K33 B37:K40 B44:K47 B58 B72 B86 B100 B114 B81 B95 B109 B53:K56 B67" xr:uid="{00000000-0002-0000-0200-000007000000}">
      <formula1>500</formula1>
    </dataValidation>
    <dataValidation type="list" allowBlank="1" showInputMessage="1" showErrorMessage="1" sqref="C128:K128 C158:K158 B132:K132 C188:K188 B162:K162 C218:K218 B192:K192 C248:K248 B222:K222 B374:K374 B252:K252 B284:K284 B344:K344 B314:K314 B288:K288 B318:K318 B348:K348 B378:K378 B408:K408 B404:K404" xr:uid="{A0F14FDE-FBED-4526-B3D0-29DBEE237261}">
      <formula1>$S$124:$S$128</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440"/>
  <sheetViews>
    <sheetView showGridLines="0" zoomScaleNormal="100" workbookViewId="0">
      <selection activeCell="H387" sqref="H387:I387"/>
    </sheetView>
  </sheetViews>
  <sheetFormatPr defaultRowHeight="15" outlineLevelRow="1" x14ac:dyDescent="0.25"/>
  <cols>
    <col min="1" max="1" width="2.7109375" style="40" customWidth="1"/>
    <col min="2" max="11" width="15.42578125" style="40" customWidth="1"/>
    <col min="12" max="18" width="9.140625" style="40"/>
    <col min="19" max="20" width="8.7109375" style="40" hidden="1" customWidth="1"/>
    <col min="21" max="16384" width="9.140625" style="40"/>
  </cols>
  <sheetData>
    <row r="1" spans="2:20" ht="15.75" thickBot="1" x14ac:dyDescent="0.3"/>
    <row r="2" spans="2:20" ht="15.75" thickBot="1" x14ac:dyDescent="0.3">
      <c r="B2" s="47" t="s">
        <v>74</v>
      </c>
      <c r="C2" s="48"/>
      <c r="D2" s="147" t="str">
        <f>'Project Overview '!D20:H20</f>
        <v>[Research Program 3 Name]</v>
      </c>
      <c r="E2" s="147"/>
      <c r="F2" s="147"/>
      <c r="G2" s="147"/>
      <c r="H2" s="147"/>
      <c r="I2" s="48"/>
      <c r="J2" s="48"/>
      <c r="K2" s="69"/>
    </row>
    <row r="3" spans="2:20" ht="15.75" thickBot="1" x14ac:dyDescent="0.3"/>
    <row r="4" spans="2:20" ht="15.75" thickBot="1" x14ac:dyDescent="0.3">
      <c r="B4" s="74" t="str">
        <f>CONCATENATE("Total Inputs - ",B2)</f>
        <v>Total Inputs - Research Program 3</v>
      </c>
      <c r="C4" s="71"/>
      <c r="D4" s="71" t="str">
        <f>D2</f>
        <v>[Research Program 3 Name]</v>
      </c>
      <c r="E4" s="71"/>
      <c r="F4" s="71"/>
      <c r="G4" s="71"/>
      <c r="H4" s="71"/>
      <c r="I4" s="71"/>
      <c r="J4" s="71"/>
      <c r="K4" s="72"/>
    </row>
    <row r="5" spans="2:20" ht="15.75" outlineLevel="1" thickBot="1" x14ac:dyDescent="0.3"/>
    <row r="6" spans="2:20" ht="15.75" outlineLevel="1" thickBot="1" x14ac:dyDescent="0.3">
      <c r="B6" s="75" t="s">
        <v>1</v>
      </c>
      <c r="C6" s="76" t="s">
        <v>2</v>
      </c>
      <c r="D6" s="76" t="s">
        <v>3</v>
      </c>
      <c r="E6" s="76" t="s">
        <v>4</v>
      </c>
      <c r="F6" s="76" t="s">
        <v>5</v>
      </c>
      <c r="G6" s="76" t="s">
        <v>6</v>
      </c>
      <c r="H6" s="76" t="s">
        <v>7</v>
      </c>
      <c r="I6" s="76" t="s">
        <v>8</v>
      </c>
      <c r="J6" s="76" t="s">
        <v>9</v>
      </c>
      <c r="K6" s="77" t="s">
        <v>10</v>
      </c>
    </row>
    <row r="7" spans="2:20" ht="15.75" outlineLevel="1" thickBot="1" x14ac:dyDescent="0.3">
      <c r="B7" s="103">
        <v>0</v>
      </c>
      <c r="C7" s="103">
        <v>0</v>
      </c>
      <c r="D7" s="103">
        <v>0</v>
      </c>
      <c r="E7" s="103">
        <v>0</v>
      </c>
      <c r="F7" s="103">
        <v>0</v>
      </c>
      <c r="G7" s="103">
        <v>0</v>
      </c>
      <c r="H7" s="103">
        <v>0</v>
      </c>
      <c r="I7" s="103">
        <v>0</v>
      </c>
      <c r="J7" s="103">
        <v>0</v>
      </c>
      <c r="K7" s="103">
        <v>0</v>
      </c>
    </row>
    <row r="8" spans="2:20" ht="15.75" outlineLevel="1" thickBot="1" x14ac:dyDescent="0.3">
      <c r="B8" s="78"/>
      <c r="C8" s="78"/>
      <c r="D8" s="78"/>
      <c r="E8" s="78"/>
      <c r="F8" s="78"/>
      <c r="G8" s="78"/>
      <c r="H8" s="78"/>
      <c r="I8" s="78"/>
      <c r="J8" s="78"/>
      <c r="K8" s="78"/>
    </row>
    <row r="9" spans="2:20" ht="15.75" outlineLevel="1" thickBot="1" x14ac:dyDescent="0.3">
      <c r="B9" s="78"/>
      <c r="C9" s="78"/>
      <c r="D9" s="78"/>
      <c r="E9" s="78"/>
      <c r="F9" s="75" t="s">
        <v>32</v>
      </c>
      <c r="G9" s="77" t="s">
        <v>33</v>
      </c>
      <c r="H9" s="78"/>
      <c r="I9" s="78"/>
      <c r="J9" s="75" t="s">
        <v>171</v>
      </c>
      <c r="K9" s="77" t="s">
        <v>172</v>
      </c>
    </row>
    <row r="10" spans="2:20" ht="15.75" outlineLevel="1" thickBot="1" x14ac:dyDescent="0.3">
      <c r="B10" s="78"/>
      <c r="C10" s="78"/>
      <c r="D10" s="78"/>
      <c r="E10" s="78"/>
      <c r="F10" s="79">
        <f>SUM(B7:K7)</f>
        <v>0</v>
      </c>
      <c r="G10" s="80">
        <f>NPV(0.05,B7:K7)</f>
        <v>0</v>
      </c>
      <c r="H10" s="78"/>
      <c r="I10" s="78"/>
      <c r="J10" s="79">
        <f>SUM('RP 1'!$F$10,'RP 2'!$F$10,'RP 3'!$F$10,'RP 4'!$F$10,'RP 5'!$F$10)</f>
        <v>0</v>
      </c>
      <c r="K10" s="80">
        <f>SUM('RP 1'!$G$10,'RP 2'!$G$10,'RP 3'!$G$10,'RP 4'!$G$10,'RP 5'!$G$10)</f>
        <v>0</v>
      </c>
      <c r="S10" s="81"/>
      <c r="T10" s="81"/>
    </row>
    <row r="11" spans="2:20" ht="15.75" thickBot="1" x14ac:dyDescent="0.3">
      <c r="S11" s="81"/>
      <c r="T11" s="81"/>
    </row>
    <row r="12" spans="2:20" ht="15.75" thickBot="1" x14ac:dyDescent="0.3">
      <c r="B12" s="74" t="str">
        <f>CONCATENATE("Activities - ",B2)</f>
        <v>Activities - Research Program 3</v>
      </c>
      <c r="C12" s="71"/>
      <c r="D12" s="71" t="str">
        <f>D2</f>
        <v>[Research Program 3 Name]</v>
      </c>
      <c r="E12" s="71"/>
      <c r="F12" s="71"/>
      <c r="G12" s="71"/>
      <c r="H12" s="71"/>
      <c r="I12" s="71"/>
      <c r="J12" s="71"/>
      <c r="K12" s="72"/>
      <c r="S12" s="81"/>
      <c r="T12" s="81"/>
    </row>
    <row r="13" spans="2:20" ht="15.75" outlineLevel="1" thickBot="1" x14ac:dyDescent="0.3">
      <c r="S13" s="81"/>
      <c r="T13" s="81"/>
    </row>
    <row r="14" spans="2:20" ht="15.75" outlineLevel="1" thickBot="1" x14ac:dyDescent="0.3">
      <c r="B14" s="82" t="s">
        <v>111</v>
      </c>
      <c r="C14" s="83"/>
      <c r="D14" s="83"/>
      <c r="E14" s="83"/>
      <c r="F14" s="83"/>
      <c r="G14" s="83"/>
      <c r="H14" s="83"/>
      <c r="I14" s="83"/>
      <c r="J14" s="83"/>
      <c r="K14" s="84"/>
      <c r="S14" s="81"/>
      <c r="T14" s="81"/>
    </row>
    <row r="15" spans="2:20" ht="15.75" outlineLevel="1" thickBot="1" x14ac:dyDescent="0.3">
      <c r="B15" s="85" t="s">
        <v>11</v>
      </c>
      <c r="C15" s="86"/>
      <c r="D15" s="86"/>
      <c r="E15" s="86"/>
      <c r="F15" s="86"/>
      <c r="G15" s="86"/>
      <c r="H15" s="86"/>
      <c r="I15" s="86"/>
      <c r="J15" s="86"/>
      <c r="K15" s="87"/>
      <c r="S15" s="81"/>
      <c r="T15" s="81"/>
    </row>
    <row r="16" spans="2:20" outlineLevel="1" x14ac:dyDescent="0.25">
      <c r="B16" s="134" t="s">
        <v>44</v>
      </c>
      <c r="C16" s="135"/>
      <c r="D16" s="135"/>
      <c r="E16" s="135"/>
      <c r="F16" s="135"/>
      <c r="G16" s="135"/>
      <c r="H16" s="135"/>
      <c r="I16" s="135"/>
      <c r="J16" s="135"/>
      <c r="K16" s="136"/>
      <c r="S16" s="81"/>
      <c r="T16" s="81"/>
    </row>
    <row r="17" spans="2:20" outlineLevel="1" x14ac:dyDescent="0.25">
      <c r="B17" s="137"/>
      <c r="C17" s="138"/>
      <c r="D17" s="138"/>
      <c r="E17" s="138"/>
      <c r="F17" s="138"/>
      <c r="G17" s="138"/>
      <c r="H17" s="138"/>
      <c r="I17" s="138"/>
      <c r="J17" s="138"/>
      <c r="K17" s="139"/>
      <c r="S17" s="81"/>
      <c r="T17" s="81"/>
    </row>
    <row r="18" spans="2:20" outlineLevel="1" x14ac:dyDescent="0.25">
      <c r="B18" s="137"/>
      <c r="C18" s="138"/>
      <c r="D18" s="138"/>
      <c r="E18" s="138"/>
      <c r="F18" s="138"/>
      <c r="G18" s="138"/>
      <c r="H18" s="138"/>
      <c r="I18" s="138"/>
      <c r="J18" s="138"/>
      <c r="K18" s="139"/>
      <c r="S18" s="81"/>
      <c r="T18" s="81"/>
    </row>
    <row r="19" spans="2:20" ht="15.75" outlineLevel="1" thickBot="1" x14ac:dyDescent="0.3">
      <c r="B19" s="140"/>
      <c r="C19" s="141"/>
      <c r="D19" s="141"/>
      <c r="E19" s="141"/>
      <c r="F19" s="141"/>
      <c r="G19" s="141"/>
      <c r="H19" s="141"/>
      <c r="I19" s="141"/>
      <c r="J19" s="141"/>
      <c r="K19" s="142"/>
      <c r="S19" s="81"/>
      <c r="T19" s="81"/>
    </row>
    <row r="20" spans="2:20" ht="15.75" outlineLevel="1" thickBot="1" x14ac:dyDescent="0.3">
      <c r="S20" s="81"/>
      <c r="T20" s="81"/>
    </row>
    <row r="21" spans="2:20" ht="15.75" outlineLevel="1" thickBot="1" x14ac:dyDescent="0.3">
      <c r="B21" s="82" t="s">
        <v>112</v>
      </c>
      <c r="C21" s="83"/>
      <c r="D21" s="83"/>
      <c r="E21" s="83"/>
      <c r="F21" s="83"/>
      <c r="G21" s="83"/>
      <c r="H21" s="83"/>
      <c r="I21" s="83"/>
      <c r="J21" s="83"/>
      <c r="K21" s="84"/>
      <c r="S21" s="81"/>
      <c r="T21" s="81"/>
    </row>
    <row r="22" spans="2:20" ht="15.75" outlineLevel="1" thickBot="1" x14ac:dyDescent="0.3">
      <c r="B22" s="85" t="s">
        <v>11</v>
      </c>
      <c r="C22" s="86"/>
      <c r="D22" s="86"/>
      <c r="E22" s="86"/>
      <c r="F22" s="86"/>
      <c r="G22" s="86"/>
      <c r="H22" s="86"/>
      <c r="I22" s="86"/>
      <c r="J22" s="86"/>
      <c r="K22" s="87"/>
      <c r="S22" s="81"/>
      <c r="T22" s="81"/>
    </row>
    <row r="23" spans="2:20" outlineLevel="1" x14ac:dyDescent="0.25">
      <c r="B23" s="134" t="s">
        <v>44</v>
      </c>
      <c r="C23" s="135"/>
      <c r="D23" s="135"/>
      <c r="E23" s="135"/>
      <c r="F23" s="135"/>
      <c r="G23" s="135"/>
      <c r="H23" s="135"/>
      <c r="I23" s="135"/>
      <c r="J23" s="135"/>
      <c r="K23" s="136"/>
      <c r="S23" s="81"/>
      <c r="T23" s="81"/>
    </row>
    <row r="24" spans="2:20" outlineLevel="1" x14ac:dyDescent="0.25">
      <c r="B24" s="137"/>
      <c r="C24" s="138"/>
      <c r="D24" s="138"/>
      <c r="E24" s="138"/>
      <c r="F24" s="138"/>
      <c r="G24" s="138"/>
      <c r="H24" s="138"/>
      <c r="I24" s="138"/>
      <c r="J24" s="138"/>
      <c r="K24" s="139"/>
      <c r="S24" s="81"/>
      <c r="T24" s="81"/>
    </row>
    <row r="25" spans="2:20" outlineLevel="1" x14ac:dyDescent="0.25">
      <c r="B25" s="137"/>
      <c r="C25" s="138"/>
      <c r="D25" s="138"/>
      <c r="E25" s="138"/>
      <c r="F25" s="138"/>
      <c r="G25" s="138"/>
      <c r="H25" s="138"/>
      <c r="I25" s="138"/>
      <c r="J25" s="138"/>
      <c r="K25" s="139"/>
      <c r="S25" s="81"/>
      <c r="T25" s="81"/>
    </row>
    <row r="26" spans="2:20" ht="15.75" outlineLevel="1" thickBot="1" x14ac:dyDescent="0.3">
      <c r="B26" s="140"/>
      <c r="C26" s="141"/>
      <c r="D26" s="141"/>
      <c r="E26" s="141"/>
      <c r="F26" s="141"/>
      <c r="G26" s="141"/>
      <c r="H26" s="141"/>
      <c r="I26" s="141"/>
      <c r="J26" s="141"/>
      <c r="K26" s="142"/>
      <c r="S26" s="81"/>
      <c r="T26" s="81"/>
    </row>
    <row r="27" spans="2:20" ht="15.75" outlineLevel="1" thickBot="1" x14ac:dyDescent="0.3">
      <c r="S27" s="81"/>
      <c r="T27" s="81"/>
    </row>
    <row r="28" spans="2:20" ht="15.75" outlineLevel="1" thickBot="1" x14ac:dyDescent="0.3">
      <c r="B28" s="82" t="s">
        <v>113</v>
      </c>
      <c r="C28" s="83"/>
      <c r="D28" s="83"/>
      <c r="E28" s="83"/>
      <c r="F28" s="83"/>
      <c r="G28" s="83"/>
      <c r="H28" s="83"/>
      <c r="I28" s="83"/>
      <c r="J28" s="83"/>
      <c r="K28" s="84"/>
      <c r="S28" s="81"/>
      <c r="T28" s="81"/>
    </row>
    <row r="29" spans="2:20" ht="15.75" outlineLevel="1" thickBot="1" x14ac:dyDescent="0.3">
      <c r="B29" s="85" t="s">
        <v>11</v>
      </c>
      <c r="C29" s="86"/>
      <c r="D29" s="86"/>
      <c r="E29" s="86"/>
      <c r="F29" s="86"/>
      <c r="G29" s="86"/>
      <c r="H29" s="86"/>
      <c r="I29" s="86"/>
      <c r="J29" s="86"/>
      <c r="K29" s="87"/>
      <c r="S29" s="81"/>
      <c r="T29" s="81"/>
    </row>
    <row r="30" spans="2:20" outlineLevel="1" x14ac:dyDescent="0.25">
      <c r="B30" s="134" t="s">
        <v>44</v>
      </c>
      <c r="C30" s="135"/>
      <c r="D30" s="135"/>
      <c r="E30" s="135"/>
      <c r="F30" s="135"/>
      <c r="G30" s="135"/>
      <c r="H30" s="135"/>
      <c r="I30" s="135"/>
      <c r="J30" s="135"/>
      <c r="K30" s="136"/>
      <c r="S30" s="81"/>
      <c r="T30" s="81"/>
    </row>
    <row r="31" spans="2:20" outlineLevel="1" x14ac:dyDescent="0.25">
      <c r="B31" s="137"/>
      <c r="C31" s="138"/>
      <c r="D31" s="138"/>
      <c r="E31" s="138"/>
      <c r="F31" s="138"/>
      <c r="G31" s="138"/>
      <c r="H31" s="138"/>
      <c r="I31" s="138"/>
      <c r="J31" s="138"/>
      <c r="K31" s="139"/>
      <c r="S31" s="81"/>
      <c r="T31" s="81"/>
    </row>
    <row r="32" spans="2:20" outlineLevel="1" x14ac:dyDescent="0.25">
      <c r="B32" s="137"/>
      <c r="C32" s="138"/>
      <c r="D32" s="138"/>
      <c r="E32" s="138"/>
      <c r="F32" s="138"/>
      <c r="G32" s="138"/>
      <c r="H32" s="138"/>
      <c r="I32" s="138"/>
      <c r="J32" s="138"/>
      <c r="K32" s="139"/>
      <c r="S32" s="81"/>
      <c r="T32" s="81"/>
    </row>
    <row r="33" spans="2:20" ht="15.75" outlineLevel="1" thickBot="1" x14ac:dyDescent="0.3">
      <c r="B33" s="140"/>
      <c r="C33" s="141"/>
      <c r="D33" s="141"/>
      <c r="E33" s="141"/>
      <c r="F33" s="141"/>
      <c r="G33" s="141"/>
      <c r="H33" s="141"/>
      <c r="I33" s="141"/>
      <c r="J33" s="141"/>
      <c r="K33" s="142"/>
      <c r="S33" s="81"/>
      <c r="T33" s="81"/>
    </row>
    <row r="34" spans="2:20" ht="15.75" outlineLevel="1" thickBot="1" x14ac:dyDescent="0.3">
      <c r="S34" s="81"/>
      <c r="T34" s="81"/>
    </row>
    <row r="35" spans="2:20" ht="15.75" outlineLevel="1" thickBot="1" x14ac:dyDescent="0.3">
      <c r="B35" s="82" t="s">
        <v>114</v>
      </c>
      <c r="C35" s="83"/>
      <c r="D35" s="83"/>
      <c r="E35" s="83"/>
      <c r="F35" s="83"/>
      <c r="G35" s="83"/>
      <c r="H35" s="83"/>
      <c r="I35" s="83"/>
      <c r="J35" s="83"/>
      <c r="K35" s="84"/>
      <c r="S35" s="81"/>
      <c r="T35" s="81"/>
    </row>
    <row r="36" spans="2:20" ht="15.75" outlineLevel="1" thickBot="1" x14ac:dyDescent="0.3">
      <c r="B36" s="85" t="s">
        <v>11</v>
      </c>
      <c r="C36" s="86"/>
      <c r="D36" s="86"/>
      <c r="E36" s="86"/>
      <c r="F36" s="86"/>
      <c r="G36" s="86"/>
      <c r="H36" s="86"/>
      <c r="I36" s="86"/>
      <c r="J36" s="86"/>
      <c r="K36" s="87"/>
      <c r="S36" s="81"/>
      <c r="T36" s="81"/>
    </row>
    <row r="37" spans="2:20" outlineLevel="1" x14ac:dyDescent="0.25">
      <c r="B37" s="134" t="s">
        <v>44</v>
      </c>
      <c r="C37" s="135"/>
      <c r="D37" s="135"/>
      <c r="E37" s="135"/>
      <c r="F37" s="135"/>
      <c r="G37" s="135"/>
      <c r="H37" s="135"/>
      <c r="I37" s="135"/>
      <c r="J37" s="135"/>
      <c r="K37" s="136"/>
      <c r="S37" s="81"/>
      <c r="T37" s="81"/>
    </row>
    <row r="38" spans="2:20" outlineLevel="1" x14ac:dyDescent="0.25">
      <c r="B38" s="137"/>
      <c r="C38" s="138"/>
      <c r="D38" s="138"/>
      <c r="E38" s="138"/>
      <c r="F38" s="138"/>
      <c r="G38" s="138"/>
      <c r="H38" s="138"/>
      <c r="I38" s="138"/>
      <c r="J38" s="138"/>
      <c r="K38" s="139"/>
      <c r="S38" s="81"/>
      <c r="T38" s="81"/>
    </row>
    <row r="39" spans="2:20" outlineLevel="1" x14ac:dyDescent="0.25">
      <c r="B39" s="137"/>
      <c r="C39" s="138"/>
      <c r="D39" s="138"/>
      <c r="E39" s="138"/>
      <c r="F39" s="138"/>
      <c r="G39" s="138"/>
      <c r="H39" s="138"/>
      <c r="I39" s="138"/>
      <c r="J39" s="138"/>
      <c r="K39" s="139"/>
      <c r="S39" s="81"/>
      <c r="T39" s="81"/>
    </row>
    <row r="40" spans="2:20" ht="15.75" outlineLevel="1" thickBot="1" x14ac:dyDescent="0.3">
      <c r="B40" s="140"/>
      <c r="C40" s="141"/>
      <c r="D40" s="141"/>
      <c r="E40" s="141"/>
      <c r="F40" s="141"/>
      <c r="G40" s="141"/>
      <c r="H40" s="141"/>
      <c r="I40" s="141"/>
      <c r="J40" s="141"/>
      <c r="K40" s="142"/>
      <c r="S40" s="81"/>
      <c r="T40" s="81"/>
    </row>
    <row r="41" spans="2:20" ht="15.75" outlineLevel="1" thickBot="1" x14ac:dyDescent="0.3">
      <c r="S41" s="81"/>
      <c r="T41" s="81"/>
    </row>
    <row r="42" spans="2:20" ht="15.75" outlineLevel="1" thickBot="1" x14ac:dyDescent="0.3">
      <c r="B42" s="82" t="s">
        <v>115</v>
      </c>
      <c r="C42" s="83"/>
      <c r="D42" s="83"/>
      <c r="E42" s="83"/>
      <c r="F42" s="83"/>
      <c r="G42" s="83"/>
      <c r="H42" s="83"/>
      <c r="I42" s="83"/>
      <c r="J42" s="83"/>
      <c r="K42" s="84"/>
      <c r="S42" s="81"/>
      <c r="T42" s="81"/>
    </row>
    <row r="43" spans="2:20" ht="15.75" outlineLevel="1" thickBot="1" x14ac:dyDescent="0.3">
      <c r="B43" s="85" t="s">
        <v>11</v>
      </c>
      <c r="C43" s="86"/>
      <c r="D43" s="86"/>
      <c r="E43" s="86"/>
      <c r="F43" s="86"/>
      <c r="G43" s="86"/>
      <c r="H43" s="86"/>
      <c r="I43" s="86"/>
      <c r="J43" s="86"/>
      <c r="K43" s="87"/>
      <c r="S43" s="81"/>
      <c r="T43" s="81"/>
    </row>
    <row r="44" spans="2:20" outlineLevel="1" x14ac:dyDescent="0.25">
      <c r="B44" s="134" t="s">
        <v>44</v>
      </c>
      <c r="C44" s="135"/>
      <c r="D44" s="135"/>
      <c r="E44" s="135"/>
      <c r="F44" s="135"/>
      <c r="G44" s="135"/>
      <c r="H44" s="135"/>
      <c r="I44" s="135"/>
      <c r="J44" s="135"/>
      <c r="K44" s="136"/>
      <c r="S44" s="81"/>
      <c r="T44" s="81"/>
    </row>
    <row r="45" spans="2:20" outlineLevel="1" x14ac:dyDescent="0.25">
      <c r="B45" s="137"/>
      <c r="C45" s="138"/>
      <c r="D45" s="138"/>
      <c r="E45" s="138"/>
      <c r="F45" s="138"/>
      <c r="G45" s="138"/>
      <c r="H45" s="138"/>
      <c r="I45" s="138"/>
      <c r="J45" s="138"/>
      <c r="K45" s="139"/>
      <c r="S45" s="81"/>
      <c r="T45" s="81"/>
    </row>
    <row r="46" spans="2:20" outlineLevel="1" x14ac:dyDescent="0.25">
      <c r="B46" s="137"/>
      <c r="C46" s="138"/>
      <c r="D46" s="138"/>
      <c r="E46" s="138"/>
      <c r="F46" s="138"/>
      <c r="G46" s="138"/>
      <c r="H46" s="138"/>
      <c r="I46" s="138"/>
      <c r="J46" s="138"/>
      <c r="K46" s="139"/>
      <c r="S46" s="81"/>
      <c r="T46" s="81"/>
    </row>
    <row r="47" spans="2:20" ht="15.75" outlineLevel="1" thickBot="1" x14ac:dyDescent="0.3">
      <c r="B47" s="140"/>
      <c r="C47" s="141"/>
      <c r="D47" s="141"/>
      <c r="E47" s="141"/>
      <c r="F47" s="141"/>
      <c r="G47" s="141"/>
      <c r="H47" s="141"/>
      <c r="I47" s="141"/>
      <c r="J47" s="141"/>
      <c r="K47" s="142"/>
      <c r="S47" s="81"/>
      <c r="T47" s="81"/>
    </row>
    <row r="48" spans="2:20" ht="15.75" thickBot="1" x14ac:dyDescent="0.3">
      <c r="S48" s="81"/>
      <c r="T48" s="81"/>
    </row>
    <row r="49" spans="2:20" ht="15.75" collapsed="1" thickBot="1" x14ac:dyDescent="0.3">
      <c r="B49" s="74" t="str">
        <f>CONCATENATE("Outputs - ",B2)</f>
        <v>Outputs - Research Program 3</v>
      </c>
      <c r="C49" s="71"/>
      <c r="D49" s="71" t="str">
        <f>D2</f>
        <v>[Research Program 3 Name]</v>
      </c>
      <c r="E49" s="71"/>
      <c r="F49" s="71"/>
      <c r="G49" s="71"/>
      <c r="H49" s="71"/>
      <c r="I49" s="71"/>
      <c r="J49" s="71"/>
      <c r="K49" s="72"/>
      <c r="S49" s="81"/>
      <c r="T49" s="81"/>
    </row>
    <row r="50" spans="2:20" ht="15.75" outlineLevel="1" thickBot="1" x14ac:dyDescent="0.3">
      <c r="S50" s="81"/>
      <c r="T50" s="81"/>
    </row>
    <row r="51" spans="2:20" ht="15.75" outlineLevel="1" thickBot="1" x14ac:dyDescent="0.3">
      <c r="B51" s="82" t="s">
        <v>116</v>
      </c>
      <c r="C51" s="83"/>
      <c r="D51" s="83"/>
      <c r="E51" s="83"/>
      <c r="F51" s="83"/>
      <c r="G51" s="83"/>
      <c r="H51" s="83"/>
      <c r="I51" s="83"/>
      <c r="J51" s="83"/>
      <c r="K51" s="84"/>
      <c r="S51" s="81"/>
      <c r="T51" s="81"/>
    </row>
    <row r="52" spans="2:20" ht="15.75" outlineLevel="1" thickBot="1" x14ac:dyDescent="0.3">
      <c r="B52" s="85" t="s">
        <v>45</v>
      </c>
      <c r="C52" s="86"/>
      <c r="D52" s="86"/>
      <c r="E52" s="86"/>
      <c r="F52" s="86"/>
      <c r="G52" s="86"/>
      <c r="H52" s="86"/>
      <c r="I52" s="86"/>
      <c r="J52" s="86"/>
      <c r="K52" s="87"/>
      <c r="S52" s="81"/>
      <c r="T52" s="81"/>
    </row>
    <row r="53" spans="2:20" outlineLevel="1" x14ac:dyDescent="0.25">
      <c r="B53" s="125" t="s">
        <v>44</v>
      </c>
      <c r="C53" s="126"/>
      <c r="D53" s="126"/>
      <c r="E53" s="126"/>
      <c r="F53" s="126"/>
      <c r="G53" s="126"/>
      <c r="H53" s="126"/>
      <c r="I53" s="126"/>
      <c r="J53" s="126"/>
      <c r="K53" s="127"/>
      <c r="S53" s="81"/>
      <c r="T53" s="81"/>
    </row>
    <row r="54" spans="2:20" outlineLevel="1" x14ac:dyDescent="0.25">
      <c r="B54" s="128"/>
      <c r="C54" s="129"/>
      <c r="D54" s="129"/>
      <c r="E54" s="129"/>
      <c r="F54" s="129"/>
      <c r="G54" s="129"/>
      <c r="H54" s="129"/>
      <c r="I54" s="129"/>
      <c r="J54" s="129"/>
      <c r="K54" s="130"/>
      <c r="S54" s="81"/>
      <c r="T54" s="81"/>
    </row>
    <row r="55" spans="2:20" outlineLevel="1" x14ac:dyDescent="0.25">
      <c r="B55" s="128"/>
      <c r="C55" s="129"/>
      <c r="D55" s="129"/>
      <c r="E55" s="129"/>
      <c r="F55" s="129"/>
      <c r="G55" s="129"/>
      <c r="H55" s="129"/>
      <c r="I55" s="129"/>
      <c r="J55" s="129"/>
      <c r="K55" s="130"/>
      <c r="S55" s="81"/>
      <c r="T55" s="81"/>
    </row>
    <row r="56" spans="2:20" ht="15.75" outlineLevel="1" thickBot="1" x14ac:dyDescent="0.3">
      <c r="B56" s="131"/>
      <c r="C56" s="132"/>
      <c r="D56" s="132"/>
      <c r="E56" s="132"/>
      <c r="F56" s="132"/>
      <c r="G56" s="132"/>
      <c r="H56" s="132"/>
      <c r="I56" s="132"/>
      <c r="J56" s="132"/>
      <c r="K56" s="133"/>
      <c r="S56" s="81"/>
      <c r="T56" s="81"/>
    </row>
    <row r="57" spans="2:20" ht="15.75" outlineLevel="1" thickBot="1" x14ac:dyDescent="0.3">
      <c r="B57" s="88" t="s">
        <v>110</v>
      </c>
      <c r="C57" s="88"/>
      <c r="D57" s="89"/>
      <c r="E57" s="89"/>
      <c r="F57" s="89"/>
      <c r="G57" s="89"/>
      <c r="H57" s="89"/>
      <c r="I57" s="89"/>
      <c r="J57" s="89"/>
      <c r="K57" s="90"/>
      <c r="S57" s="81"/>
      <c r="T57" s="81"/>
    </row>
    <row r="58" spans="2:20" ht="65.099999999999994" customHeight="1" outlineLevel="1" thickBot="1" x14ac:dyDescent="0.3">
      <c r="B58" s="150" t="s">
        <v>44</v>
      </c>
      <c r="C58" s="151"/>
      <c r="D58" s="151"/>
      <c r="E58" s="151"/>
      <c r="F58" s="151"/>
      <c r="G58" s="151"/>
      <c r="H58" s="151"/>
      <c r="I58" s="151"/>
      <c r="J58" s="151"/>
      <c r="K58" s="152"/>
      <c r="S58" s="81"/>
      <c r="T58" s="81"/>
    </row>
    <row r="59" spans="2:20" ht="15.75" outlineLevel="1" thickBot="1" x14ac:dyDescent="0.3">
      <c r="B59" s="88" t="s">
        <v>18</v>
      </c>
      <c r="C59" s="88"/>
      <c r="D59" s="89"/>
      <c r="E59" s="89"/>
      <c r="F59" s="89"/>
      <c r="G59" s="89"/>
      <c r="H59" s="89"/>
      <c r="I59" s="89"/>
      <c r="J59" s="89"/>
      <c r="K59" s="90"/>
      <c r="S59" s="81"/>
      <c r="T59" s="81"/>
    </row>
    <row r="60" spans="2:20" ht="15.75" outlineLevel="1" thickBot="1" x14ac:dyDescent="0.3">
      <c r="B60" s="145" t="s">
        <v>19</v>
      </c>
      <c r="C60" s="146"/>
      <c r="D60" s="145" t="s">
        <v>2</v>
      </c>
      <c r="E60" s="146"/>
      <c r="F60" s="145" t="s">
        <v>3</v>
      </c>
      <c r="G60" s="146"/>
      <c r="H60" s="145" t="s">
        <v>4</v>
      </c>
      <c r="I60" s="146"/>
      <c r="J60" s="145" t="s">
        <v>5</v>
      </c>
      <c r="K60" s="146"/>
      <c r="S60" s="81"/>
      <c r="T60" s="81"/>
    </row>
    <row r="61" spans="2:20" ht="65.099999999999994" customHeight="1" outlineLevel="1" thickBot="1" x14ac:dyDescent="0.3">
      <c r="B61" s="119" t="s">
        <v>51</v>
      </c>
      <c r="C61" s="121"/>
      <c r="D61" s="119" t="s">
        <v>51</v>
      </c>
      <c r="E61" s="121"/>
      <c r="F61" s="119" t="s">
        <v>51</v>
      </c>
      <c r="G61" s="121"/>
      <c r="H61" s="119" t="s">
        <v>51</v>
      </c>
      <c r="I61" s="121"/>
      <c r="J61" s="119" t="s">
        <v>51</v>
      </c>
      <c r="K61" s="121"/>
      <c r="S61" s="81"/>
      <c r="T61" s="81"/>
    </row>
    <row r="62" spans="2:20" ht="15.75" outlineLevel="1" thickBot="1" x14ac:dyDescent="0.3">
      <c r="B62" s="145" t="s">
        <v>6</v>
      </c>
      <c r="C62" s="146"/>
      <c r="D62" s="145" t="s">
        <v>7</v>
      </c>
      <c r="E62" s="146"/>
      <c r="F62" s="145" t="s">
        <v>8</v>
      </c>
      <c r="G62" s="146"/>
      <c r="H62" s="145" t="s">
        <v>9</v>
      </c>
      <c r="I62" s="146"/>
      <c r="J62" s="145" t="s">
        <v>10</v>
      </c>
      <c r="K62" s="146"/>
      <c r="S62" s="81"/>
      <c r="T62" s="81"/>
    </row>
    <row r="63" spans="2:20" ht="65.099999999999994" customHeight="1" outlineLevel="1" thickBot="1" x14ac:dyDescent="0.3">
      <c r="B63" s="119" t="s">
        <v>51</v>
      </c>
      <c r="C63" s="121"/>
      <c r="D63" s="119" t="s">
        <v>51</v>
      </c>
      <c r="E63" s="121"/>
      <c r="F63" s="119" t="s">
        <v>51</v>
      </c>
      <c r="G63" s="121"/>
      <c r="H63" s="119" t="s">
        <v>51</v>
      </c>
      <c r="I63" s="121"/>
      <c r="J63" s="119" t="s">
        <v>51</v>
      </c>
      <c r="K63" s="121"/>
      <c r="S63" s="81"/>
      <c r="T63" s="81"/>
    </row>
    <row r="64" spans="2:20" ht="15.75" outlineLevel="1" thickBot="1" x14ac:dyDescent="0.3">
      <c r="S64" s="81"/>
      <c r="T64" s="81"/>
    </row>
    <row r="65" spans="2:20" ht="15.75" outlineLevel="1" thickBot="1" x14ac:dyDescent="0.3">
      <c r="B65" s="82" t="s">
        <v>117</v>
      </c>
      <c r="C65" s="83"/>
      <c r="D65" s="83"/>
      <c r="E65" s="83"/>
      <c r="F65" s="83"/>
      <c r="G65" s="83"/>
      <c r="H65" s="83"/>
      <c r="I65" s="83"/>
      <c r="J65" s="83"/>
      <c r="K65" s="84"/>
      <c r="S65" s="81"/>
      <c r="T65" s="81"/>
    </row>
    <row r="66" spans="2:20" ht="15.75" outlineLevel="1" thickBot="1" x14ac:dyDescent="0.3">
      <c r="B66" s="85" t="s">
        <v>45</v>
      </c>
      <c r="C66" s="86"/>
      <c r="D66" s="86"/>
      <c r="E66" s="86"/>
      <c r="F66" s="86"/>
      <c r="G66" s="86"/>
      <c r="H66" s="86"/>
      <c r="I66" s="86"/>
      <c r="J66" s="86"/>
      <c r="K66" s="87"/>
      <c r="S66" s="81"/>
      <c r="T66" s="81"/>
    </row>
    <row r="67" spans="2:20" outlineLevel="1" x14ac:dyDescent="0.25">
      <c r="B67" s="134" t="s">
        <v>46</v>
      </c>
      <c r="C67" s="135"/>
      <c r="D67" s="135"/>
      <c r="E67" s="135"/>
      <c r="F67" s="135"/>
      <c r="G67" s="135"/>
      <c r="H67" s="135"/>
      <c r="I67" s="135"/>
      <c r="J67" s="135"/>
      <c r="K67" s="136"/>
      <c r="S67" s="81"/>
      <c r="T67" s="81"/>
    </row>
    <row r="68" spans="2:20" outlineLevel="1" x14ac:dyDescent="0.25">
      <c r="B68" s="137"/>
      <c r="C68" s="138"/>
      <c r="D68" s="138"/>
      <c r="E68" s="138"/>
      <c r="F68" s="138"/>
      <c r="G68" s="138"/>
      <c r="H68" s="138"/>
      <c r="I68" s="138"/>
      <c r="J68" s="138"/>
      <c r="K68" s="139"/>
      <c r="S68" s="81"/>
      <c r="T68" s="81"/>
    </row>
    <row r="69" spans="2:20" outlineLevel="1" x14ac:dyDescent="0.25">
      <c r="B69" s="137"/>
      <c r="C69" s="138"/>
      <c r="D69" s="138"/>
      <c r="E69" s="138"/>
      <c r="F69" s="138"/>
      <c r="G69" s="138"/>
      <c r="H69" s="138"/>
      <c r="I69" s="138"/>
      <c r="J69" s="138"/>
      <c r="K69" s="139"/>
      <c r="S69" s="81"/>
      <c r="T69" s="81"/>
    </row>
    <row r="70" spans="2:20" ht="15.75" outlineLevel="1" thickBot="1" x14ac:dyDescent="0.3">
      <c r="B70" s="140"/>
      <c r="C70" s="141"/>
      <c r="D70" s="141"/>
      <c r="E70" s="141"/>
      <c r="F70" s="141"/>
      <c r="G70" s="141"/>
      <c r="H70" s="141"/>
      <c r="I70" s="141"/>
      <c r="J70" s="141"/>
      <c r="K70" s="142"/>
      <c r="S70" s="81"/>
      <c r="T70" s="81"/>
    </row>
    <row r="71" spans="2:20" ht="15.75" outlineLevel="1" thickBot="1" x14ac:dyDescent="0.3">
      <c r="B71" s="88" t="s">
        <v>110</v>
      </c>
      <c r="C71" s="88"/>
      <c r="D71" s="89"/>
      <c r="E71" s="89"/>
      <c r="F71" s="89"/>
      <c r="G71" s="89"/>
      <c r="H71" s="89"/>
      <c r="I71" s="89"/>
      <c r="J71" s="89"/>
      <c r="K71" s="90"/>
      <c r="S71" s="81"/>
      <c r="T71" s="81"/>
    </row>
    <row r="72" spans="2:20" ht="65.099999999999994" customHeight="1" outlineLevel="1" thickBot="1" x14ac:dyDescent="0.3">
      <c r="B72" s="150" t="s">
        <v>44</v>
      </c>
      <c r="C72" s="151"/>
      <c r="D72" s="151"/>
      <c r="E72" s="151"/>
      <c r="F72" s="151"/>
      <c r="G72" s="151"/>
      <c r="H72" s="151"/>
      <c r="I72" s="151"/>
      <c r="J72" s="151"/>
      <c r="K72" s="152"/>
      <c r="S72" s="81"/>
      <c r="T72" s="81"/>
    </row>
    <row r="73" spans="2:20" ht="15.75" outlineLevel="1" thickBot="1" x14ac:dyDescent="0.3">
      <c r="B73" s="88" t="s">
        <v>18</v>
      </c>
      <c r="C73" s="88"/>
      <c r="D73" s="89"/>
      <c r="E73" s="89"/>
      <c r="F73" s="89"/>
      <c r="G73" s="89"/>
      <c r="H73" s="89"/>
      <c r="I73" s="89"/>
      <c r="J73" s="89"/>
      <c r="K73" s="90"/>
      <c r="S73" s="81"/>
      <c r="T73" s="81"/>
    </row>
    <row r="74" spans="2:20" ht="15.75" outlineLevel="1" thickBot="1" x14ac:dyDescent="0.3">
      <c r="B74" s="145" t="s">
        <v>19</v>
      </c>
      <c r="C74" s="146"/>
      <c r="D74" s="145" t="s">
        <v>2</v>
      </c>
      <c r="E74" s="146"/>
      <c r="F74" s="145" t="s">
        <v>3</v>
      </c>
      <c r="G74" s="146"/>
      <c r="H74" s="145" t="s">
        <v>4</v>
      </c>
      <c r="I74" s="146"/>
      <c r="J74" s="145" t="s">
        <v>5</v>
      </c>
      <c r="K74" s="146"/>
      <c r="S74" s="81"/>
      <c r="T74" s="81"/>
    </row>
    <row r="75" spans="2:20" ht="65.099999999999994" customHeight="1" outlineLevel="1" thickBot="1" x14ac:dyDescent="0.3">
      <c r="B75" s="119" t="s">
        <v>51</v>
      </c>
      <c r="C75" s="121"/>
      <c r="D75" s="119" t="s">
        <v>51</v>
      </c>
      <c r="E75" s="121"/>
      <c r="F75" s="119" t="s">
        <v>51</v>
      </c>
      <c r="G75" s="121"/>
      <c r="H75" s="119" t="s">
        <v>51</v>
      </c>
      <c r="I75" s="121"/>
      <c r="J75" s="119" t="s">
        <v>51</v>
      </c>
      <c r="K75" s="121"/>
      <c r="S75" s="81"/>
      <c r="T75" s="81"/>
    </row>
    <row r="76" spans="2:20" ht="15.75" outlineLevel="1" thickBot="1" x14ac:dyDescent="0.3">
      <c r="B76" s="145" t="s">
        <v>6</v>
      </c>
      <c r="C76" s="146"/>
      <c r="D76" s="145" t="s">
        <v>7</v>
      </c>
      <c r="E76" s="146"/>
      <c r="F76" s="145" t="s">
        <v>8</v>
      </c>
      <c r="G76" s="146"/>
      <c r="H76" s="145" t="s">
        <v>9</v>
      </c>
      <c r="I76" s="146"/>
      <c r="J76" s="145" t="s">
        <v>10</v>
      </c>
      <c r="K76" s="146"/>
      <c r="S76" s="81"/>
      <c r="T76" s="81"/>
    </row>
    <row r="77" spans="2:20" ht="65.099999999999994" customHeight="1" outlineLevel="1" thickBot="1" x14ac:dyDescent="0.3">
      <c r="B77" s="119" t="s">
        <v>51</v>
      </c>
      <c r="C77" s="121"/>
      <c r="D77" s="119" t="s">
        <v>51</v>
      </c>
      <c r="E77" s="121"/>
      <c r="F77" s="119" t="s">
        <v>51</v>
      </c>
      <c r="G77" s="121"/>
      <c r="H77" s="119" t="s">
        <v>51</v>
      </c>
      <c r="I77" s="121"/>
      <c r="J77" s="119" t="s">
        <v>51</v>
      </c>
      <c r="K77" s="121"/>
      <c r="S77" s="81"/>
      <c r="T77" s="81"/>
    </row>
    <row r="78" spans="2:20" ht="15.75" outlineLevel="1" thickBot="1" x14ac:dyDescent="0.3">
      <c r="S78" s="81"/>
      <c r="T78" s="81"/>
    </row>
    <row r="79" spans="2:20" ht="15.75" outlineLevel="1" thickBot="1" x14ac:dyDescent="0.3">
      <c r="B79" s="82" t="s">
        <v>118</v>
      </c>
      <c r="C79" s="83"/>
      <c r="D79" s="83"/>
      <c r="E79" s="83"/>
      <c r="F79" s="83"/>
      <c r="G79" s="83"/>
      <c r="H79" s="83"/>
      <c r="I79" s="83"/>
      <c r="J79" s="83"/>
      <c r="K79" s="84"/>
      <c r="S79" s="81"/>
      <c r="T79" s="81"/>
    </row>
    <row r="80" spans="2:20" ht="15.75" outlineLevel="1" thickBot="1" x14ac:dyDescent="0.3">
      <c r="B80" s="85" t="s">
        <v>45</v>
      </c>
      <c r="C80" s="86"/>
      <c r="D80" s="86"/>
      <c r="E80" s="86"/>
      <c r="F80" s="86"/>
      <c r="G80" s="86"/>
      <c r="H80" s="86"/>
      <c r="I80" s="86"/>
      <c r="J80" s="86"/>
      <c r="K80" s="87"/>
      <c r="S80" s="81"/>
      <c r="T80" s="81"/>
    </row>
    <row r="81" spans="2:20" outlineLevel="1" x14ac:dyDescent="0.25">
      <c r="B81" s="134" t="s">
        <v>46</v>
      </c>
      <c r="C81" s="135"/>
      <c r="D81" s="135"/>
      <c r="E81" s="135"/>
      <c r="F81" s="135"/>
      <c r="G81" s="135"/>
      <c r="H81" s="135"/>
      <c r="I81" s="135"/>
      <c r="J81" s="135"/>
      <c r="K81" s="136"/>
      <c r="S81" s="81"/>
      <c r="T81" s="81"/>
    </row>
    <row r="82" spans="2:20" outlineLevel="1" x14ac:dyDescent="0.25">
      <c r="B82" s="137"/>
      <c r="C82" s="138"/>
      <c r="D82" s="138"/>
      <c r="E82" s="138"/>
      <c r="F82" s="138"/>
      <c r="G82" s="138"/>
      <c r="H82" s="138"/>
      <c r="I82" s="138"/>
      <c r="J82" s="138"/>
      <c r="K82" s="139"/>
      <c r="S82" s="81"/>
      <c r="T82" s="81"/>
    </row>
    <row r="83" spans="2:20" outlineLevel="1" x14ac:dyDescent="0.25">
      <c r="B83" s="137"/>
      <c r="C83" s="138"/>
      <c r="D83" s="138"/>
      <c r="E83" s="138"/>
      <c r="F83" s="138"/>
      <c r="G83" s="138"/>
      <c r="H83" s="138"/>
      <c r="I83" s="138"/>
      <c r="J83" s="138"/>
      <c r="K83" s="139"/>
      <c r="S83" s="81"/>
      <c r="T83" s="81"/>
    </row>
    <row r="84" spans="2:20" ht="15.75" outlineLevel="1" thickBot="1" x14ac:dyDescent="0.3">
      <c r="B84" s="140"/>
      <c r="C84" s="141"/>
      <c r="D84" s="141"/>
      <c r="E84" s="141"/>
      <c r="F84" s="141"/>
      <c r="G84" s="141"/>
      <c r="H84" s="141"/>
      <c r="I84" s="141"/>
      <c r="J84" s="141"/>
      <c r="K84" s="142"/>
      <c r="S84" s="81"/>
      <c r="T84" s="81"/>
    </row>
    <row r="85" spans="2:20" ht="15.75" outlineLevel="1" thickBot="1" x14ac:dyDescent="0.3">
      <c r="B85" s="88" t="s">
        <v>110</v>
      </c>
      <c r="C85" s="88"/>
      <c r="D85" s="89"/>
      <c r="E85" s="89"/>
      <c r="F85" s="89"/>
      <c r="G85" s="89"/>
      <c r="H85" s="89"/>
      <c r="I85" s="89"/>
      <c r="J85" s="89"/>
      <c r="K85" s="90"/>
      <c r="S85" s="81"/>
      <c r="T85" s="81"/>
    </row>
    <row r="86" spans="2:20" ht="65.099999999999994" customHeight="1" outlineLevel="1" thickBot="1" x14ac:dyDescent="0.3">
      <c r="B86" s="150" t="s">
        <v>44</v>
      </c>
      <c r="C86" s="151"/>
      <c r="D86" s="151"/>
      <c r="E86" s="151"/>
      <c r="F86" s="151"/>
      <c r="G86" s="151"/>
      <c r="H86" s="151"/>
      <c r="I86" s="151"/>
      <c r="J86" s="151"/>
      <c r="K86" s="152"/>
      <c r="S86" s="81"/>
      <c r="T86" s="81"/>
    </row>
    <row r="87" spans="2:20" ht="15.75" outlineLevel="1" thickBot="1" x14ac:dyDescent="0.3">
      <c r="B87" s="88" t="s">
        <v>18</v>
      </c>
      <c r="C87" s="88"/>
      <c r="D87" s="89"/>
      <c r="E87" s="89"/>
      <c r="F87" s="89"/>
      <c r="G87" s="89"/>
      <c r="H87" s="89"/>
      <c r="I87" s="89"/>
      <c r="J87" s="89"/>
      <c r="K87" s="90"/>
      <c r="S87" s="81"/>
      <c r="T87" s="81"/>
    </row>
    <row r="88" spans="2:20" ht="15.75" outlineLevel="1" thickBot="1" x14ac:dyDescent="0.3">
      <c r="B88" s="145" t="s">
        <v>19</v>
      </c>
      <c r="C88" s="146"/>
      <c r="D88" s="145" t="s">
        <v>2</v>
      </c>
      <c r="E88" s="146"/>
      <c r="F88" s="145" t="s">
        <v>3</v>
      </c>
      <c r="G88" s="146"/>
      <c r="H88" s="145" t="s">
        <v>4</v>
      </c>
      <c r="I88" s="146"/>
      <c r="J88" s="145" t="s">
        <v>5</v>
      </c>
      <c r="K88" s="146"/>
      <c r="S88" s="81"/>
      <c r="T88" s="81"/>
    </row>
    <row r="89" spans="2:20" ht="65.099999999999994" customHeight="1" outlineLevel="1" thickBot="1" x14ac:dyDescent="0.3">
      <c r="B89" s="119" t="s">
        <v>51</v>
      </c>
      <c r="C89" s="121"/>
      <c r="D89" s="119" t="s">
        <v>51</v>
      </c>
      <c r="E89" s="121"/>
      <c r="F89" s="119" t="s">
        <v>51</v>
      </c>
      <c r="G89" s="121"/>
      <c r="H89" s="119" t="s">
        <v>51</v>
      </c>
      <c r="I89" s="121"/>
      <c r="J89" s="119" t="s">
        <v>51</v>
      </c>
      <c r="K89" s="121"/>
      <c r="S89" s="81"/>
      <c r="T89" s="81"/>
    </row>
    <row r="90" spans="2:20" ht="15.75" outlineLevel="1" thickBot="1" x14ac:dyDescent="0.3">
      <c r="B90" s="145" t="s">
        <v>6</v>
      </c>
      <c r="C90" s="146"/>
      <c r="D90" s="145" t="s">
        <v>7</v>
      </c>
      <c r="E90" s="146"/>
      <c r="F90" s="145" t="s">
        <v>8</v>
      </c>
      <c r="G90" s="146"/>
      <c r="H90" s="145" t="s">
        <v>9</v>
      </c>
      <c r="I90" s="146"/>
      <c r="J90" s="145" t="s">
        <v>10</v>
      </c>
      <c r="K90" s="146"/>
      <c r="S90" s="81"/>
      <c r="T90" s="81"/>
    </row>
    <row r="91" spans="2:20" ht="65.099999999999994" customHeight="1" outlineLevel="1" thickBot="1" x14ac:dyDescent="0.3">
      <c r="B91" s="119" t="s">
        <v>51</v>
      </c>
      <c r="C91" s="121"/>
      <c r="D91" s="119" t="s">
        <v>51</v>
      </c>
      <c r="E91" s="121"/>
      <c r="F91" s="119" t="s">
        <v>51</v>
      </c>
      <c r="G91" s="121"/>
      <c r="H91" s="119" t="s">
        <v>51</v>
      </c>
      <c r="I91" s="121"/>
      <c r="J91" s="119" t="s">
        <v>51</v>
      </c>
      <c r="K91" s="121"/>
      <c r="S91" s="81"/>
      <c r="T91" s="81"/>
    </row>
    <row r="92" spans="2:20" ht="15.75" outlineLevel="1" thickBot="1" x14ac:dyDescent="0.3">
      <c r="S92" s="81"/>
      <c r="T92" s="81"/>
    </row>
    <row r="93" spans="2:20" ht="15.75" outlineLevel="1" thickBot="1" x14ac:dyDescent="0.3">
      <c r="B93" s="82" t="s">
        <v>119</v>
      </c>
      <c r="C93" s="83"/>
      <c r="D93" s="83"/>
      <c r="E93" s="83"/>
      <c r="F93" s="83"/>
      <c r="G93" s="83"/>
      <c r="H93" s="83"/>
      <c r="I93" s="83"/>
      <c r="J93" s="83"/>
      <c r="K93" s="84"/>
      <c r="S93" s="81"/>
      <c r="T93" s="81"/>
    </row>
    <row r="94" spans="2:20" ht="15.75" outlineLevel="1" thickBot="1" x14ac:dyDescent="0.3">
      <c r="B94" s="85" t="s">
        <v>45</v>
      </c>
      <c r="C94" s="86"/>
      <c r="D94" s="86"/>
      <c r="E94" s="86"/>
      <c r="F94" s="86"/>
      <c r="G94" s="86"/>
      <c r="H94" s="86"/>
      <c r="I94" s="86"/>
      <c r="J94" s="86"/>
      <c r="K94" s="87"/>
      <c r="S94" s="81"/>
      <c r="T94" s="81"/>
    </row>
    <row r="95" spans="2:20" outlineLevel="1" x14ac:dyDescent="0.25">
      <c r="B95" s="134" t="s">
        <v>46</v>
      </c>
      <c r="C95" s="135"/>
      <c r="D95" s="135"/>
      <c r="E95" s="135"/>
      <c r="F95" s="135"/>
      <c r="G95" s="135"/>
      <c r="H95" s="135"/>
      <c r="I95" s="135"/>
      <c r="J95" s="135"/>
      <c r="K95" s="136"/>
      <c r="S95" s="81"/>
      <c r="T95" s="81"/>
    </row>
    <row r="96" spans="2:20" outlineLevel="1" x14ac:dyDescent="0.25">
      <c r="B96" s="137"/>
      <c r="C96" s="138"/>
      <c r="D96" s="138"/>
      <c r="E96" s="138"/>
      <c r="F96" s="138"/>
      <c r="G96" s="138"/>
      <c r="H96" s="138"/>
      <c r="I96" s="138"/>
      <c r="J96" s="138"/>
      <c r="K96" s="139"/>
      <c r="S96" s="81"/>
      <c r="T96" s="81"/>
    </row>
    <row r="97" spans="2:20" outlineLevel="1" x14ac:dyDescent="0.25">
      <c r="B97" s="137"/>
      <c r="C97" s="138"/>
      <c r="D97" s="138"/>
      <c r="E97" s="138"/>
      <c r="F97" s="138"/>
      <c r="G97" s="138"/>
      <c r="H97" s="138"/>
      <c r="I97" s="138"/>
      <c r="J97" s="138"/>
      <c r="K97" s="139"/>
      <c r="S97" s="81"/>
      <c r="T97" s="81"/>
    </row>
    <row r="98" spans="2:20" ht="15.75" outlineLevel="1" thickBot="1" x14ac:dyDescent="0.3">
      <c r="B98" s="140"/>
      <c r="C98" s="141"/>
      <c r="D98" s="141"/>
      <c r="E98" s="141"/>
      <c r="F98" s="141"/>
      <c r="G98" s="141"/>
      <c r="H98" s="141"/>
      <c r="I98" s="141"/>
      <c r="J98" s="141"/>
      <c r="K98" s="142"/>
      <c r="S98" s="81"/>
      <c r="T98" s="81"/>
    </row>
    <row r="99" spans="2:20" ht="15.75" outlineLevel="1" thickBot="1" x14ac:dyDescent="0.3">
      <c r="B99" s="88" t="s">
        <v>110</v>
      </c>
      <c r="C99" s="88"/>
      <c r="D99" s="89"/>
      <c r="E99" s="89"/>
      <c r="F99" s="89"/>
      <c r="G99" s="89"/>
      <c r="H99" s="89"/>
      <c r="I99" s="89"/>
      <c r="J99" s="89"/>
      <c r="K99" s="90"/>
      <c r="S99" s="81"/>
      <c r="T99" s="81"/>
    </row>
    <row r="100" spans="2:20" ht="65.099999999999994" customHeight="1" outlineLevel="1" thickBot="1" x14ac:dyDescent="0.3">
      <c r="B100" s="150" t="s">
        <v>44</v>
      </c>
      <c r="C100" s="151"/>
      <c r="D100" s="151"/>
      <c r="E100" s="151"/>
      <c r="F100" s="151"/>
      <c r="G100" s="151"/>
      <c r="H100" s="151"/>
      <c r="I100" s="151"/>
      <c r="J100" s="151"/>
      <c r="K100" s="152"/>
      <c r="S100" s="81"/>
      <c r="T100" s="81"/>
    </row>
    <row r="101" spans="2:20" ht="15.75" outlineLevel="1" thickBot="1" x14ac:dyDescent="0.3">
      <c r="B101" s="88" t="s">
        <v>18</v>
      </c>
      <c r="C101" s="88"/>
      <c r="D101" s="89"/>
      <c r="E101" s="89"/>
      <c r="F101" s="89"/>
      <c r="G101" s="89"/>
      <c r="H101" s="89"/>
      <c r="I101" s="89"/>
      <c r="J101" s="89"/>
      <c r="K101" s="90"/>
      <c r="S101" s="81"/>
      <c r="T101" s="81"/>
    </row>
    <row r="102" spans="2:20" ht="15.75" outlineLevel="1" thickBot="1" x14ac:dyDescent="0.3">
      <c r="B102" s="145" t="s">
        <v>19</v>
      </c>
      <c r="C102" s="146"/>
      <c r="D102" s="145" t="s">
        <v>2</v>
      </c>
      <c r="E102" s="146"/>
      <c r="F102" s="145" t="s">
        <v>3</v>
      </c>
      <c r="G102" s="146"/>
      <c r="H102" s="145" t="s">
        <v>4</v>
      </c>
      <c r="I102" s="146"/>
      <c r="J102" s="145" t="s">
        <v>5</v>
      </c>
      <c r="K102" s="146"/>
      <c r="S102" s="81"/>
      <c r="T102" s="81"/>
    </row>
    <row r="103" spans="2:20" ht="65.099999999999994" customHeight="1" outlineLevel="1" thickBot="1" x14ac:dyDescent="0.3">
      <c r="B103" s="119" t="s">
        <v>51</v>
      </c>
      <c r="C103" s="121"/>
      <c r="D103" s="119" t="s">
        <v>51</v>
      </c>
      <c r="E103" s="121"/>
      <c r="F103" s="119" t="s">
        <v>51</v>
      </c>
      <c r="G103" s="121"/>
      <c r="H103" s="119" t="s">
        <v>51</v>
      </c>
      <c r="I103" s="121"/>
      <c r="J103" s="119" t="s">
        <v>51</v>
      </c>
      <c r="K103" s="121"/>
      <c r="S103" s="81"/>
      <c r="T103" s="81"/>
    </row>
    <row r="104" spans="2:20" ht="15.75" outlineLevel="1" thickBot="1" x14ac:dyDescent="0.3">
      <c r="B104" s="145" t="s">
        <v>6</v>
      </c>
      <c r="C104" s="146"/>
      <c r="D104" s="145" t="s">
        <v>7</v>
      </c>
      <c r="E104" s="146"/>
      <c r="F104" s="145" t="s">
        <v>8</v>
      </c>
      <c r="G104" s="146"/>
      <c r="H104" s="145" t="s">
        <v>9</v>
      </c>
      <c r="I104" s="146"/>
      <c r="J104" s="145" t="s">
        <v>10</v>
      </c>
      <c r="K104" s="146"/>
      <c r="S104" s="81"/>
      <c r="T104" s="81"/>
    </row>
    <row r="105" spans="2:20" ht="65.099999999999994" customHeight="1" outlineLevel="1" thickBot="1" x14ac:dyDescent="0.3">
      <c r="B105" s="119" t="s">
        <v>51</v>
      </c>
      <c r="C105" s="121"/>
      <c r="D105" s="119" t="s">
        <v>51</v>
      </c>
      <c r="E105" s="121"/>
      <c r="F105" s="119" t="s">
        <v>51</v>
      </c>
      <c r="G105" s="121"/>
      <c r="H105" s="119" t="s">
        <v>51</v>
      </c>
      <c r="I105" s="121"/>
      <c r="J105" s="119" t="s">
        <v>51</v>
      </c>
      <c r="K105" s="121"/>
      <c r="S105" s="81"/>
      <c r="T105" s="81"/>
    </row>
    <row r="106" spans="2:20" ht="15.75" outlineLevel="1" thickBot="1" x14ac:dyDescent="0.3">
      <c r="S106" s="81"/>
      <c r="T106" s="81"/>
    </row>
    <row r="107" spans="2:20" ht="15.75" outlineLevel="1" thickBot="1" x14ac:dyDescent="0.3">
      <c r="B107" s="82" t="s">
        <v>120</v>
      </c>
      <c r="C107" s="83"/>
      <c r="D107" s="83"/>
      <c r="E107" s="83"/>
      <c r="F107" s="83"/>
      <c r="G107" s="83"/>
      <c r="H107" s="83"/>
      <c r="I107" s="83"/>
      <c r="J107" s="83"/>
      <c r="K107" s="84"/>
      <c r="S107" s="81"/>
      <c r="T107" s="81"/>
    </row>
    <row r="108" spans="2:20" ht="15.75" outlineLevel="1" thickBot="1" x14ac:dyDescent="0.3">
      <c r="B108" s="85" t="s">
        <v>45</v>
      </c>
      <c r="C108" s="86"/>
      <c r="D108" s="86"/>
      <c r="E108" s="86"/>
      <c r="F108" s="86"/>
      <c r="G108" s="86"/>
      <c r="H108" s="86"/>
      <c r="I108" s="86"/>
      <c r="J108" s="86"/>
      <c r="K108" s="87"/>
      <c r="S108" s="81"/>
      <c r="T108" s="81"/>
    </row>
    <row r="109" spans="2:20" outlineLevel="1" x14ac:dyDescent="0.25">
      <c r="B109" s="134" t="s">
        <v>46</v>
      </c>
      <c r="C109" s="135"/>
      <c r="D109" s="135"/>
      <c r="E109" s="135"/>
      <c r="F109" s="135"/>
      <c r="G109" s="135"/>
      <c r="H109" s="135"/>
      <c r="I109" s="135"/>
      <c r="J109" s="135"/>
      <c r="K109" s="136"/>
      <c r="S109" s="81"/>
      <c r="T109" s="81"/>
    </row>
    <row r="110" spans="2:20" outlineLevel="1" x14ac:dyDescent="0.25">
      <c r="B110" s="137"/>
      <c r="C110" s="138"/>
      <c r="D110" s="138"/>
      <c r="E110" s="138"/>
      <c r="F110" s="138"/>
      <c r="G110" s="138"/>
      <c r="H110" s="138"/>
      <c r="I110" s="138"/>
      <c r="J110" s="138"/>
      <c r="K110" s="139"/>
      <c r="S110" s="81"/>
      <c r="T110" s="81"/>
    </row>
    <row r="111" spans="2:20" outlineLevel="1" x14ac:dyDescent="0.25">
      <c r="B111" s="137"/>
      <c r="C111" s="138"/>
      <c r="D111" s="138"/>
      <c r="E111" s="138"/>
      <c r="F111" s="138"/>
      <c r="G111" s="138"/>
      <c r="H111" s="138"/>
      <c r="I111" s="138"/>
      <c r="J111" s="138"/>
      <c r="K111" s="139"/>
      <c r="S111" s="81"/>
      <c r="T111" s="81"/>
    </row>
    <row r="112" spans="2:20" ht="15.75" outlineLevel="1" thickBot="1" x14ac:dyDescent="0.3">
      <c r="B112" s="140"/>
      <c r="C112" s="141"/>
      <c r="D112" s="141"/>
      <c r="E112" s="141"/>
      <c r="F112" s="141"/>
      <c r="G112" s="141"/>
      <c r="H112" s="141"/>
      <c r="I112" s="141"/>
      <c r="J112" s="141"/>
      <c r="K112" s="142"/>
      <c r="S112" s="81"/>
      <c r="T112" s="81"/>
    </row>
    <row r="113" spans="2:20" ht="15.75" outlineLevel="1" thickBot="1" x14ac:dyDescent="0.3">
      <c r="B113" s="88" t="s">
        <v>110</v>
      </c>
      <c r="C113" s="88"/>
      <c r="D113" s="89"/>
      <c r="E113" s="89"/>
      <c r="F113" s="89"/>
      <c r="G113" s="89"/>
      <c r="H113" s="89"/>
      <c r="I113" s="89"/>
      <c r="J113" s="89"/>
      <c r="K113" s="90"/>
      <c r="S113" s="81"/>
      <c r="T113" s="81"/>
    </row>
    <row r="114" spans="2:20" ht="65.099999999999994" customHeight="1" outlineLevel="1" thickBot="1" x14ac:dyDescent="0.3">
      <c r="B114" s="150" t="s">
        <v>44</v>
      </c>
      <c r="C114" s="151"/>
      <c r="D114" s="151"/>
      <c r="E114" s="151"/>
      <c r="F114" s="151"/>
      <c r="G114" s="151"/>
      <c r="H114" s="151"/>
      <c r="I114" s="151"/>
      <c r="J114" s="151"/>
      <c r="K114" s="152"/>
      <c r="S114" s="81"/>
      <c r="T114" s="81"/>
    </row>
    <row r="115" spans="2:20" ht="15.75" outlineLevel="1" thickBot="1" x14ac:dyDescent="0.3">
      <c r="B115" s="88" t="s">
        <v>18</v>
      </c>
      <c r="C115" s="88"/>
      <c r="D115" s="89"/>
      <c r="E115" s="89"/>
      <c r="F115" s="89"/>
      <c r="G115" s="89"/>
      <c r="H115" s="89"/>
      <c r="I115" s="89"/>
      <c r="J115" s="89"/>
      <c r="K115" s="90"/>
      <c r="S115" s="81"/>
      <c r="T115" s="81"/>
    </row>
    <row r="116" spans="2:20" ht="15.75" outlineLevel="1" thickBot="1" x14ac:dyDescent="0.3">
      <c r="B116" s="145" t="s">
        <v>19</v>
      </c>
      <c r="C116" s="146"/>
      <c r="D116" s="145" t="s">
        <v>2</v>
      </c>
      <c r="E116" s="146"/>
      <c r="F116" s="145" t="s">
        <v>3</v>
      </c>
      <c r="G116" s="146"/>
      <c r="H116" s="145" t="s">
        <v>4</v>
      </c>
      <c r="I116" s="146"/>
      <c r="J116" s="145" t="s">
        <v>5</v>
      </c>
      <c r="K116" s="146"/>
      <c r="S116" s="81"/>
      <c r="T116" s="81"/>
    </row>
    <row r="117" spans="2:20" ht="65.099999999999994" customHeight="1" outlineLevel="1" thickBot="1" x14ac:dyDescent="0.3">
      <c r="B117" s="119" t="s">
        <v>51</v>
      </c>
      <c r="C117" s="121"/>
      <c r="D117" s="119" t="s">
        <v>51</v>
      </c>
      <c r="E117" s="121"/>
      <c r="F117" s="119" t="s">
        <v>51</v>
      </c>
      <c r="G117" s="121"/>
      <c r="H117" s="119" t="s">
        <v>51</v>
      </c>
      <c r="I117" s="121"/>
      <c r="J117" s="119" t="s">
        <v>51</v>
      </c>
      <c r="K117" s="121"/>
      <c r="S117" s="81"/>
      <c r="T117" s="81"/>
    </row>
    <row r="118" spans="2:20" ht="15.75" outlineLevel="1" thickBot="1" x14ac:dyDescent="0.3">
      <c r="B118" s="145" t="s">
        <v>6</v>
      </c>
      <c r="C118" s="146"/>
      <c r="D118" s="145" t="s">
        <v>7</v>
      </c>
      <c r="E118" s="146"/>
      <c r="F118" s="145" t="s">
        <v>8</v>
      </c>
      <c r="G118" s="146"/>
      <c r="H118" s="145" t="s">
        <v>9</v>
      </c>
      <c r="I118" s="146"/>
      <c r="J118" s="145" t="s">
        <v>10</v>
      </c>
      <c r="K118" s="146"/>
      <c r="S118" s="81"/>
      <c r="T118" s="81"/>
    </row>
    <row r="119" spans="2:20" ht="65.099999999999994" customHeight="1" outlineLevel="1" thickBot="1" x14ac:dyDescent="0.3">
      <c r="B119" s="119" t="s">
        <v>51</v>
      </c>
      <c r="C119" s="121"/>
      <c r="D119" s="119" t="s">
        <v>51</v>
      </c>
      <c r="E119" s="121"/>
      <c r="F119" s="119" t="s">
        <v>51</v>
      </c>
      <c r="G119" s="121"/>
      <c r="H119" s="119" t="s">
        <v>51</v>
      </c>
      <c r="I119" s="121"/>
      <c r="J119" s="119" t="s">
        <v>51</v>
      </c>
      <c r="K119" s="121"/>
      <c r="S119" s="81"/>
      <c r="T119" s="81"/>
    </row>
    <row r="120" spans="2:20" ht="15.75" thickBot="1" x14ac:dyDescent="0.3">
      <c r="S120" s="81"/>
      <c r="T120" s="81"/>
    </row>
    <row r="121" spans="2:20" ht="15.75" collapsed="1" thickBot="1" x14ac:dyDescent="0.3">
      <c r="B121" s="74" t="str">
        <f>CONCATENATE("Usage - ",B2)</f>
        <v>Usage - Research Program 3</v>
      </c>
      <c r="C121" s="71"/>
      <c r="D121" s="71" t="str">
        <f>D2</f>
        <v>[Research Program 3 Name]</v>
      </c>
      <c r="E121" s="71"/>
      <c r="F121" s="71"/>
      <c r="G121" s="71"/>
      <c r="H121" s="71"/>
      <c r="I121" s="71"/>
      <c r="J121" s="71"/>
      <c r="K121" s="72"/>
      <c r="S121" s="81" t="s">
        <v>59</v>
      </c>
      <c r="T121" s="81"/>
    </row>
    <row r="122" spans="2:20" ht="15.75" outlineLevel="1" thickBot="1" x14ac:dyDescent="0.3"/>
    <row r="123" spans="2:20" ht="15.75" outlineLevel="1" thickBot="1" x14ac:dyDescent="0.3">
      <c r="B123" s="82" t="s">
        <v>121</v>
      </c>
      <c r="C123" s="83"/>
      <c r="D123" s="83"/>
      <c r="E123" s="83"/>
      <c r="F123" s="83"/>
      <c r="G123" s="83"/>
      <c r="H123" s="83"/>
      <c r="I123" s="83"/>
      <c r="J123" s="83"/>
      <c r="K123" s="84"/>
      <c r="S123" s="81" t="s">
        <v>52</v>
      </c>
      <c r="T123" s="81" t="s">
        <v>53</v>
      </c>
    </row>
    <row r="124" spans="2:20" ht="15.75" outlineLevel="1" thickBot="1" x14ac:dyDescent="0.3">
      <c r="B124" s="91" t="s">
        <v>21</v>
      </c>
      <c r="C124" s="92"/>
      <c r="D124" s="92"/>
      <c r="E124" s="92"/>
      <c r="F124" s="92"/>
      <c r="G124" s="92"/>
      <c r="H124" s="92"/>
      <c r="I124" s="92"/>
      <c r="J124" s="92"/>
      <c r="K124" s="93"/>
      <c r="S124" s="81" t="s">
        <v>176</v>
      </c>
      <c r="T124" s="81">
        <v>0.95</v>
      </c>
    </row>
    <row r="125" spans="2:20" ht="15.75" outlineLevel="1" thickBot="1" x14ac:dyDescent="0.3">
      <c r="B125" s="150" t="s">
        <v>46</v>
      </c>
      <c r="C125" s="151"/>
      <c r="D125" s="151"/>
      <c r="E125" s="151"/>
      <c r="F125" s="151"/>
      <c r="G125" s="151"/>
      <c r="H125" s="151"/>
      <c r="I125" s="151"/>
      <c r="J125" s="151"/>
      <c r="K125" s="152"/>
      <c r="S125" s="81" t="s">
        <v>55</v>
      </c>
      <c r="T125" s="81">
        <v>0.75</v>
      </c>
    </row>
    <row r="126" spans="2:20" ht="15.75" outlineLevel="1" thickBot="1" x14ac:dyDescent="0.3">
      <c r="B126" s="94" t="s">
        <v>89</v>
      </c>
      <c r="C126" s="95"/>
      <c r="D126" s="95"/>
      <c r="E126" s="95"/>
      <c r="F126" s="95"/>
      <c r="G126" s="95"/>
      <c r="H126" s="95"/>
      <c r="I126" s="95"/>
      <c r="J126" s="95"/>
      <c r="K126" s="96"/>
      <c r="S126" s="81" t="s">
        <v>56</v>
      </c>
      <c r="T126" s="81">
        <v>0.5</v>
      </c>
    </row>
    <row r="127" spans="2:20" ht="65.099999999999994" customHeight="1" outlineLevel="1" thickBot="1" x14ac:dyDescent="0.3">
      <c r="B127" s="150" t="s">
        <v>46</v>
      </c>
      <c r="C127" s="151"/>
      <c r="D127" s="151"/>
      <c r="E127" s="151"/>
      <c r="F127" s="151"/>
      <c r="G127" s="151"/>
      <c r="H127" s="151"/>
      <c r="I127" s="151"/>
      <c r="J127" s="151"/>
      <c r="K127" s="152"/>
      <c r="S127" s="81" t="s">
        <v>57</v>
      </c>
      <c r="T127" s="81">
        <v>0.25</v>
      </c>
    </row>
    <row r="128" spans="2:20" ht="15.75" outlineLevel="1" thickBot="1" x14ac:dyDescent="0.3">
      <c r="B128" s="94" t="s">
        <v>216</v>
      </c>
      <c r="C128" s="95"/>
      <c r="D128" s="95"/>
      <c r="E128" s="95"/>
      <c r="F128" s="95"/>
      <c r="G128" s="95"/>
      <c r="H128" s="95"/>
      <c r="I128" s="95"/>
      <c r="J128" s="95"/>
      <c r="K128" s="96"/>
      <c r="S128" s="81" t="s">
        <v>177</v>
      </c>
      <c r="T128" s="81">
        <v>0.05</v>
      </c>
    </row>
    <row r="129" spans="2:20" ht="15.75" outlineLevel="1" thickBot="1" x14ac:dyDescent="0.3">
      <c r="B129" s="119" t="s">
        <v>177</v>
      </c>
      <c r="C129" s="120"/>
      <c r="D129" s="120"/>
      <c r="E129" s="120"/>
      <c r="F129" s="120"/>
      <c r="G129" s="120"/>
      <c r="H129" s="120"/>
      <c r="I129" s="120"/>
      <c r="J129" s="120"/>
      <c r="K129" s="121"/>
      <c r="S129" s="97">
        <f>IF(B129="",0,VLOOKUP(B129,S124:T128,2,FALSE))</f>
        <v>0.05</v>
      </c>
      <c r="T129" s="97">
        <f>IF(B133="",0,VLOOKUP(B133,S124:T128,2,FALSE))</f>
        <v>0.05</v>
      </c>
    </row>
    <row r="130" spans="2:20" ht="15.75" outlineLevel="1" thickBot="1" x14ac:dyDescent="0.3">
      <c r="B130" s="116" t="s">
        <v>22</v>
      </c>
      <c r="C130" s="117"/>
      <c r="D130" s="117"/>
      <c r="E130" s="117"/>
      <c r="F130" s="117"/>
      <c r="G130" s="117"/>
      <c r="H130" s="117"/>
      <c r="I130" s="117"/>
      <c r="J130" s="117"/>
      <c r="K130" s="118"/>
    </row>
    <row r="131" spans="2:20" ht="65.099999999999994" customHeight="1" outlineLevel="1" thickBot="1" x14ac:dyDescent="0.3">
      <c r="B131" s="122" t="s">
        <v>174</v>
      </c>
      <c r="C131" s="123"/>
      <c r="D131" s="123"/>
      <c r="E131" s="123"/>
      <c r="F131" s="123"/>
      <c r="G131" s="123"/>
      <c r="H131" s="123"/>
      <c r="I131" s="123"/>
      <c r="J131" s="123"/>
      <c r="K131" s="124"/>
    </row>
    <row r="132" spans="2:20" ht="15.75" outlineLevel="1" thickBot="1" x14ac:dyDescent="0.3">
      <c r="B132" s="94" t="s">
        <v>23</v>
      </c>
      <c r="C132" s="95"/>
      <c r="D132" s="95"/>
      <c r="E132" s="95"/>
      <c r="F132" s="95"/>
      <c r="G132" s="95"/>
      <c r="H132" s="95"/>
      <c r="I132" s="95"/>
      <c r="J132" s="95"/>
      <c r="K132" s="96"/>
    </row>
    <row r="133" spans="2:20" ht="15.75" outlineLevel="1" thickBot="1" x14ac:dyDescent="0.3">
      <c r="B133" s="119" t="s">
        <v>177</v>
      </c>
      <c r="C133" s="120"/>
      <c r="D133" s="120"/>
      <c r="E133" s="120"/>
      <c r="F133" s="120"/>
      <c r="G133" s="120"/>
      <c r="H133" s="120"/>
      <c r="I133" s="120"/>
      <c r="J133" s="120"/>
      <c r="K133" s="121"/>
    </row>
    <row r="134" spans="2:20" ht="15.75" outlineLevel="1" thickBot="1" x14ac:dyDescent="0.3">
      <c r="B134" s="166" t="s">
        <v>24</v>
      </c>
      <c r="C134" s="167"/>
      <c r="D134" s="167"/>
      <c r="E134" s="167"/>
      <c r="F134" s="167"/>
      <c r="G134" s="167"/>
      <c r="H134" s="167"/>
      <c r="I134" s="167"/>
      <c r="J134" s="167"/>
      <c r="K134" s="168"/>
    </row>
    <row r="135" spans="2:20" ht="65.099999999999994" customHeight="1" outlineLevel="1" thickBot="1" x14ac:dyDescent="0.3">
      <c r="B135" s="122" t="s">
        <v>175</v>
      </c>
      <c r="C135" s="123"/>
      <c r="D135" s="123"/>
      <c r="E135" s="123"/>
      <c r="F135" s="123"/>
      <c r="G135" s="123"/>
      <c r="H135" s="123"/>
      <c r="I135" s="123"/>
      <c r="J135" s="123"/>
      <c r="K135" s="124"/>
    </row>
    <row r="136" spans="2:20" ht="15.75" outlineLevel="1" thickBot="1" x14ac:dyDescent="0.3">
      <c r="B136" s="88" t="s">
        <v>25</v>
      </c>
      <c r="C136" s="88"/>
      <c r="D136" s="89"/>
      <c r="E136" s="89"/>
      <c r="F136" s="89"/>
      <c r="G136" s="89"/>
      <c r="H136" s="89"/>
      <c r="I136" s="89"/>
      <c r="J136" s="89"/>
      <c r="K136" s="90"/>
    </row>
    <row r="137" spans="2:20" ht="15.75" outlineLevel="1" thickBot="1" x14ac:dyDescent="0.3">
      <c r="B137" s="145" t="s">
        <v>19</v>
      </c>
      <c r="C137" s="146"/>
      <c r="D137" s="145" t="s">
        <v>2</v>
      </c>
      <c r="E137" s="146"/>
      <c r="F137" s="145" t="s">
        <v>3</v>
      </c>
      <c r="G137" s="146"/>
      <c r="H137" s="145" t="s">
        <v>4</v>
      </c>
      <c r="I137" s="146"/>
      <c r="J137" s="145" t="s">
        <v>5</v>
      </c>
      <c r="K137" s="146"/>
    </row>
    <row r="138" spans="2:20" ht="65.099999999999994" customHeight="1" outlineLevel="1" thickBot="1" x14ac:dyDescent="0.3">
      <c r="B138" s="119" t="s">
        <v>51</v>
      </c>
      <c r="C138" s="121"/>
      <c r="D138" s="119" t="s">
        <v>51</v>
      </c>
      <c r="E138" s="121"/>
      <c r="F138" s="119" t="s">
        <v>51</v>
      </c>
      <c r="G138" s="121"/>
      <c r="H138" s="119" t="s">
        <v>51</v>
      </c>
      <c r="I138" s="121"/>
      <c r="J138" s="119" t="s">
        <v>51</v>
      </c>
      <c r="K138" s="121"/>
    </row>
    <row r="139" spans="2:20" ht="15.75" outlineLevel="1" thickBot="1" x14ac:dyDescent="0.3">
      <c r="B139" s="145" t="s">
        <v>6</v>
      </c>
      <c r="C139" s="146"/>
      <c r="D139" s="145" t="s">
        <v>7</v>
      </c>
      <c r="E139" s="146"/>
      <c r="F139" s="145" t="s">
        <v>8</v>
      </c>
      <c r="G139" s="146"/>
      <c r="H139" s="145" t="s">
        <v>9</v>
      </c>
      <c r="I139" s="146"/>
      <c r="J139" s="145" t="s">
        <v>10</v>
      </c>
      <c r="K139" s="146"/>
    </row>
    <row r="140" spans="2:20" ht="65.099999999999994" customHeight="1" outlineLevel="1" thickBot="1" x14ac:dyDescent="0.3">
      <c r="B140" s="119" t="s">
        <v>51</v>
      </c>
      <c r="C140" s="121"/>
      <c r="D140" s="119" t="s">
        <v>51</v>
      </c>
      <c r="E140" s="121"/>
      <c r="F140" s="119" t="s">
        <v>51</v>
      </c>
      <c r="G140" s="121"/>
      <c r="H140" s="119" t="s">
        <v>51</v>
      </c>
      <c r="I140" s="121"/>
      <c r="J140" s="119" t="s">
        <v>51</v>
      </c>
      <c r="K140" s="121"/>
    </row>
    <row r="141" spans="2:20" ht="15.75" outlineLevel="1" thickBot="1" x14ac:dyDescent="0.3">
      <c r="B141" s="145" t="s">
        <v>26</v>
      </c>
      <c r="C141" s="146"/>
      <c r="D141" s="145" t="s">
        <v>27</v>
      </c>
      <c r="E141" s="146"/>
      <c r="F141" s="145" t="s">
        <v>28</v>
      </c>
      <c r="G141" s="146"/>
      <c r="H141" s="145" t="s">
        <v>29</v>
      </c>
      <c r="I141" s="146"/>
      <c r="J141" s="145" t="s">
        <v>30</v>
      </c>
      <c r="K141" s="146"/>
    </row>
    <row r="142" spans="2:20" ht="65.099999999999994" customHeight="1" outlineLevel="1" thickBot="1" x14ac:dyDescent="0.3">
      <c r="B142" s="119" t="s">
        <v>51</v>
      </c>
      <c r="C142" s="121"/>
      <c r="D142" s="119" t="s">
        <v>51</v>
      </c>
      <c r="E142" s="121"/>
      <c r="F142" s="119" t="s">
        <v>51</v>
      </c>
      <c r="G142" s="121"/>
      <c r="H142" s="119" t="s">
        <v>51</v>
      </c>
      <c r="I142" s="121"/>
      <c r="J142" s="119" t="s">
        <v>51</v>
      </c>
      <c r="K142" s="121"/>
    </row>
    <row r="143" spans="2:20" ht="15.75" outlineLevel="1" thickBot="1" x14ac:dyDescent="0.3">
      <c r="B143" s="88" t="s">
        <v>31</v>
      </c>
      <c r="C143" s="88"/>
      <c r="D143" s="89"/>
      <c r="E143" s="89"/>
      <c r="F143" s="89"/>
      <c r="G143" s="89"/>
      <c r="H143" s="89"/>
      <c r="I143" s="89"/>
      <c r="J143" s="89"/>
      <c r="K143" s="90"/>
    </row>
    <row r="144" spans="2:20" ht="15.75" outlineLevel="1" thickBot="1" x14ac:dyDescent="0.3">
      <c r="B144" s="145" t="s">
        <v>19</v>
      </c>
      <c r="C144" s="146"/>
      <c r="D144" s="145" t="s">
        <v>2</v>
      </c>
      <c r="E144" s="146"/>
      <c r="F144" s="145" t="s">
        <v>3</v>
      </c>
      <c r="G144" s="146"/>
      <c r="H144" s="145" t="s">
        <v>4</v>
      </c>
      <c r="I144" s="146"/>
      <c r="J144" s="145" t="s">
        <v>5</v>
      </c>
      <c r="K144" s="146"/>
    </row>
    <row r="145" spans="2:20" ht="15.75" outlineLevel="1" thickBot="1" x14ac:dyDescent="0.3">
      <c r="B145" s="143">
        <v>0</v>
      </c>
      <c r="C145" s="144"/>
      <c r="D145" s="143">
        <v>0</v>
      </c>
      <c r="E145" s="144"/>
      <c r="F145" s="143">
        <v>0</v>
      </c>
      <c r="G145" s="144"/>
      <c r="H145" s="143">
        <v>0</v>
      </c>
      <c r="I145" s="144"/>
      <c r="J145" s="143">
        <v>0</v>
      </c>
      <c r="K145" s="144"/>
    </row>
    <row r="146" spans="2:20" ht="15.75" outlineLevel="1" thickBot="1" x14ac:dyDescent="0.3">
      <c r="B146" s="145" t="s">
        <v>6</v>
      </c>
      <c r="C146" s="146"/>
      <c r="D146" s="145" t="s">
        <v>7</v>
      </c>
      <c r="E146" s="146"/>
      <c r="F146" s="145" t="s">
        <v>8</v>
      </c>
      <c r="G146" s="146"/>
      <c r="H146" s="145" t="s">
        <v>9</v>
      </c>
      <c r="I146" s="146"/>
      <c r="J146" s="145" t="s">
        <v>10</v>
      </c>
      <c r="K146" s="146"/>
    </row>
    <row r="147" spans="2:20" ht="15.75" outlineLevel="1" thickBot="1" x14ac:dyDescent="0.3">
      <c r="B147" s="143">
        <v>0</v>
      </c>
      <c r="C147" s="144"/>
      <c r="D147" s="143">
        <v>0</v>
      </c>
      <c r="E147" s="144"/>
      <c r="F147" s="143">
        <v>0</v>
      </c>
      <c r="G147" s="144"/>
      <c r="H147" s="143">
        <v>0</v>
      </c>
      <c r="I147" s="144"/>
      <c r="J147" s="143">
        <v>0</v>
      </c>
      <c r="K147" s="144"/>
    </row>
    <row r="148" spans="2:20" ht="15.75" outlineLevel="1" thickBot="1" x14ac:dyDescent="0.3">
      <c r="B148" s="145" t="s">
        <v>26</v>
      </c>
      <c r="C148" s="146"/>
      <c r="D148" s="145" t="s">
        <v>27</v>
      </c>
      <c r="E148" s="146"/>
      <c r="F148" s="145" t="s">
        <v>28</v>
      </c>
      <c r="G148" s="146"/>
      <c r="H148" s="145" t="s">
        <v>29</v>
      </c>
      <c r="I148" s="146"/>
      <c r="J148" s="145" t="s">
        <v>30</v>
      </c>
      <c r="K148" s="146"/>
    </row>
    <row r="149" spans="2:20" ht="15.75" outlineLevel="1" thickBot="1" x14ac:dyDescent="0.3">
      <c r="B149" s="143">
        <v>0</v>
      </c>
      <c r="C149" s="144"/>
      <c r="D149" s="143">
        <v>0</v>
      </c>
      <c r="E149" s="144"/>
      <c r="F149" s="143">
        <v>0</v>
      </c>
      <c r="G149" s="144"/>
      <c r="H149" s="143">
        <v>0</v>
      </c>
      <c r="I149" s="144"/>
      <c r="J149" s="143">
        <v>0</v>
      </c>
      <c r="K149" s="144"/>
    </row>
    <row r="150" spans="2:20" ht="15.75" outlineLevel="1" thickBot="1" x14ac:dyDescent="0.3">
      <c r="B150" s="162" t="s">
        <v>32</v>
      </c>
      <c r="C150" s="163"/>
      <c r="D150" s="162" t="s">
        <v>33</v>
      </c>
      <c r="E150" s="163"/>
      <c r="F150" s="162" t="s">
        <v>34</v>
      </c>
      <c r="G150" s="163"/>
    </row>
    <row r="151" spans="2:20" ht="15.75" outlineLevel="1" thickBot="1" x14ac:dyDescent="0.3">
      <c r="B151" s="155">
        <f>SUM(B145:K145,B147:K147,B149:K149)</f>
        <v>0</v>
      </c>
      <c r="C151" s="165"/>
      <c r="D151" s="164">
        <f>NPV(0.05,B145:K145,B147:K147,B149:K149)</f>
        <v>0</v>
      </c>
      <c r="E151" s="158"/>
      <c r="F151" s="155">
        <f>D151*S129*T129</f>
        <v>0</v>
      </c>
      <c r="G151" s="165"/>
    </row>
    <row r="152" spans="2:20" ht="15.75" outlineLevel="1" thickBot="1" x14ac:dyDescent="0.3"/>
    <row r="153" spans="2:20" ht="15.75" outlineLevel="1" thickBot="1" x14ac:dyDescent="0.3">
      <c r="B153" s="82" t="s">
        <v>122</v>
      </c>
      <c r="C153" s="83"/>
      <c r="D153" s="83"/>
      <c r="E153" s="83"/>
      <c r="F153" s="83"/>
      <c r="G153" s="83"/>
      <c r="H153" s="83"/>
      <c r="I153" s="83"/>
      <c r="J153" s="83"/>
      <c r="K153" s="84"/>
      <c r="S153" s="81" t="s">
        <v>52</v>
      </c>
      <c r="T153" s="81" t="s">
        <v>53</v>
      </c>
    </row>
    <row r="154" spans="2:20" ht="15.75" outlineLevel="1" thickBot="1" x14ac:dyDescent="0.3">
      <c r="B154" s="91" t="s">
        <v>21</v>
      </c>
      <c r="C154" s="92"/>
      <c r="D154" s="92"/>
      <c r="E154" s="92"/>
      <c r="F154" s="92"/>
      <c r="G154" s="92"/>
      <c r="H154" s="92"/>
      <c r="I154" s="92"/>
      <c r="J154" s="92"/>
      <c r="K154" s="93"/>
      <c r="S154" s="81" t="s">
        <v>54</v>
      </c>
      <c r="T154" s="81">
        <v>0.95</v>
      </c>
    </row>
    <row r="155" spans="2:20" ht="15.75" outlineLevel="1" thickBot="1" x14ac:dyDescent="0.3">
      <c r="B155" s="150" t="s">
        <v>46</v>
      </c>
      <c r="C155" s="151"/>
      <c r="D155" s="151"/>
      <c r="E155" s="151"/>
      <c r="F155" s="151"/>
      <c r="G155" s="151"/>
      <c r="H155" s="151"/>
      <c r="I155" s="151"/>
      <c r="J155" s="151"/>
      <c r="K155" s="152"/>
      <c r="S155" s="81" t="s">
        <v>55</v>
      </c>
      <c r="T155" s="81">
        <v>0.75</v>
      </c>
    </row>
    <row r="156" spans="2:20" ht="15.75" outlineLevel="1" thickBot="1" x14ac:dyDescent="0.3">
      <c r="B156" s="94" t="s">
        <v>89</v>
      </c>
      <c r="C156" s="95"/>
      <c r="D156" s="95"/>
      <c r="E156" s="95"/>
      <c r="F156" s="95"/>
      <c r="G156" s="95"/>
      <c r="H156" s="95"/>
      <c r="I156" s="95"/>
      <c r="J156" s="95"/>
      <c r="K156" s="96"/>
      <c r="S156" s="81" t="s">
        <v>56</v>
      </c>
      <c r="T156" s="81">
        <v>0.5</v>
      </c>
    </row>
    <row r="157" spans="2:20" ht="65.099999999999994" customHeight="1" outlineLevel="1" thickBot="1" x14ac:dyDescent="0.3">
      <c r="B157" s="150" t="s">
        <v>46</v>
      </c>
      <c r="C157" s="151"/>
      <c r="D157" s="151"/>
      <c r="E157" s="151"/>
      <c r="F157" s="151"/>
      <c r="G157" s="151"/>
      <c r="H157" s="151"/>
      <c r="I157" s="151"/>
      <c r="J157" s="151"/>
      <c r="K157" s="152"/>
      <c r="S157" s="81" t="s">
        <v>57</v>
      </c>
      <c r="T157" s="81">
        <v>0.25</v>
      </c>
    </row>
    <row r="158" spans="2:20" ht="15.75" outlineLevel="1" thickBot="1" x14ac:dyDescent="0.3">
      <c r="B158" s="94" t="s">
        <v>216</v>
      </c>
      <c r="C158" s="95"/>
      <c r="D158" s="95"/>
      <c r="E158" s="95"/>
      <c r="F158" s="95"/>
      <c r="G158" s="95"/>
      <c r="H158" s="95"/>
      <c r="I158" s="95"/>
      <c r="J158" s="95"/>
      <c r="K158" s="96"/>
      <c r="S158" s="81" t="s">
        <v>58</v>
      </c>
      <c r="T158" s="81">
        <v>0.05</v>
      </c>
    </row>
    <row r="159" spans="2:20" ht="15.75" outlineLevel="1" thickBot="1" x14ac:dyDescent="0.3">
      <c r="B159" s="119" t="s">
        <v>177</v>
      </c>
      <c r="C159" s="120"/>
      <c r="D159" s="120"/>
      <c r="E159" s="120"/>
      <c r="F159" s="120"/>
      <c r="G159" s="120"/>
      <c r="H159" s="120"/>
      <c r="I159" s="120"/>
      <c r="J159" s="120"/>
      <c r="K159" s="121"/>
      <c r="S159" s="97">
        <f>IF(B159="",0,VLOOKUP(B159,S154:T158,2,FALSE))</f>
        <v>0.05</v>
      </c>
      <c r="T159" s="97">
        <f>IF(B163="",0,VLOOKUP(B163,S154:T158,2,FALSE))</f>
        <v>0.05</v>
      </c>
    </row>
    <row r="160" spans="2:20" ht="15" customHeight="1" outlineLevel="1" thickBot="1" x14ac:dyDescent="0.3">
      <c r="B160" s="116" t="s">
        <v>22</v>
      </c>
      <c r="C160" s="117"/>
      <c r="D160" s="117"/>
      <c r="E160" s="117"/>
      <c r="F160" s="117"/>
      <c r="G160" s="117"/>
      <c r="H160" s="117"/>
      <c r="I160" s="117"/>
      <c r="J160" s="117"/>
      <c r="K160" s="118"/>
    </row>
    <row r="161" spans="2:11" ht="65.099999999999994" customHeight="1" outlineLevel="1" thickBot="1" x14ac:dyDescent="0.3">
      <c r="B161" s="122" t="s">
        <v>174</v>
      </c>
      <c r="C161" s="123"/>
      <c r="D161" s="123"/>
      <c r="E161" s="123"/>
      <c r="F161" s="123"/>
      <c r="G161" s="123"/>
      <c r="H161" s="123"/>
      <c r="I161" s="123"/>
      <c r="J161" s="123"/>
      <c r="K161" s="124"/>
    </row>
    <row r="162" spans="2:11" ht="15.75" outlineLevel="1" thickBot="1" x14ac:dyDescent="0.3">
      <c r="B162" s="94" t="s">
        <v>23</v>
      </c>
      <c r="C162" s="95"/>
      <c r="D162" s="95"/>
      <c r="E162" s="95"/>
      <c r="F162" s="95"/>
      <c r="G162" s="95"/>
      <c r="H162" s="95"/>
      <c r="I162" s="95"/>
      <c r="J162" s="95"/>
      <c r="K162" s="96"/>
    </row>
    <row r="163" spans="2:11" ht="15" customHeight="1" outlineLevel="1" thickBot="1" x14ac:dyDescent="0.3">
      <c r="B163" s="119" t="s">
        <v>177</v>
      </c>
      <c r="C163" s="120"/>
      <c r="D163" s="120"/>
      <c r="E163" s="120"/>
      <c r="F163" s="120"/>
      <c r="G163" s="120"/>
      <c r="H163" s="120"/>
      <c r="I163" s="120"/>
      <c r="J163" s="120"/>
      <c r="K163" s="121"/>
    </row>
    <row r="164" spans="2:11" ht="15" customHeight="1" outlineLevel="1" thickBot="1" x14ac:dyDescent="0.3">
      <c r="B164" s="166" t="s">
        <v>24</v>
      </c>
      <c r="C164" s="167"/>
      <c r="D164" s="167"/>
      <c r="E164" s="167"/>
      <c r="F164" s="167"/>
      <c r="G164" s="167"/>
      <c r="H164" s="167"/>
      <c r="I164" s="167"/>
      <c r="J164" s="167"/>
      <c r="K164" s="168"/>
    </row>
    <row r="165" spans="2:11" ht="64.5" customHeight="1" outlineLevel="1" thickBot="1" x14ac:dyDescent="0.3">
      <c r="B165" s="122" t="s">
        <v>175</v>
      </c>
      <c r="C165" s="123"/>
      <c r="D165" s="123"/>
      <c r="E165" s="123"/>
      <c r="F165" s="123"/>
      <c r="G165" s="123"/>
      <c r="H165" s="123"/>
      <c r="I165" s="123"/>
      <c r="J165" s="123"/>
      <c r="K165" s="124"/>
    </row>
    <row r="166" spans="2:11" ht="15.75" outlineLevel="1" thickBot="1" x14ac:dyDescent="0.3">
      <c r="B166" s="88" t="s">
        <v>25</v>
      </c>
      <c r="C166" s="88"/>
      <c r="D166" s="89"/>
      <c r="E166" s="89"/>
      <c r="F166" s="89"/>
      <c r="G166" s="89"/>
      <c r="H166" s="89"/>
      <c r="I166" s="89"/>
      <c r="J166" s="89"/>
      <c r="K166" s="90"/>
    </row>
    <row r="167" spans="2:11" ht="15.75" outlineLevel="1" thickBot="1" x14ac:dyDescent="0.3">
      <c r="B167" s="145" t="s">
        <v>19</v>
      </c>
      <c r="C167" s="146"/>
      <c r="D167" s="145" t="s">
        <v>2</v>
      </c>
      <c r="E167" s="146"/>
      <c r="F167" s="145" t="s">
        <v>3</v>
      </c>
      <c r="G167" s="146"/>
      <c r="H167" s="145" t="s">
        <v>4</v>
      </c>
      <c r="I167" s="146"/>
      <c r="J167" s="145" t="s">
        <v>5</v>
      </c>
      <c r="K167" s="146"/>
    </row>
    <row r="168" spans="2:11" ht="65.099999999999994" customHeight="1" outlineLevel="1" thickBot="1" x14ac:dyDescent="0.3">
      <c r="B168" s="119" t="s">
        <v>51</v>
      </c>
      <c r="C168" s="121"/>
      <c r="D168" s="119" t="s">
        <v>51</v>
      </c>
      <c r="E168" s="121"/>
      <c r="F168" s="119" t="s">
        <v>51</v>
      </c>
      <c r="G168" s="121"/>
      <c r="H168" s="119" t="s">
        <v>51</v>
      </c>
      <c r="I168" s="121"/>
      <c r="J168" s="119" t="s">
        <v>51</v>
      </c>
      <c r="K168" s="121"/>
    </row>
    <row r="169" spans="2:11" ht="15.75" outlineLevel="1" thickBot="1" x14ac:dyDescent="0.3">
      <c r="B169" s="145" t="s">
        <v>6</v>
      </c>
      <c r="C169" s="146"/>
      <c r="D169" s="145" t="s">
        <v>7</v>
      </c>
      <c r="E169" s="146"/>
      <c r="F169" s="145" t="s">
        <v>8</v>
      </c>
      <c r="G169" s="146"/>
      <c r="H169" s="145" t="s">
        <v>9</v>
      </c>
      <c r="I169" s="146"/>
      <c r="J169" s="145" t="s">
        <v>10</v>
      </c>
      <c r="K169" s="146"/>
    </row>
    <row r="170" spans="2:11" ht="65.099999999999994" customHeight="1" outlineLevel="1" thickBot="1" x14ac:dyDescent="0.3">
      <c r="B170" s="119" t="s">
        <v>51</v>
      </c>
      <c r="C170" s="121"/>
      <c r="D170" s="119" t="s">
        <v>51</v>
      </c>
      <c r="E170" s="121"/>
      <c r="F170" s="119" t="s">
        <v>51</v>
      </c>
      <c r="G170" s="121"/>
      <c r="H170" s="119" t="s">
        <v>51</v>
      </c>
      <c r="I170" s="121"/>
      <c r="J170" s="119" t="s">
        <v>51</v>
      </c>
      <c r="K170" s="121"/>
    </row>
    <row r="171" spans="2:11" ht="15.75" outlineLevel="1" thickBot="1" x14ac:dyDescent="0.3">
      <c r="B171" s="145" t="s">
        <v>26</v>
      </c>
      <c r="C171" s="146"/>
      <c r="D171" s="145" t="s">
        <v>27</v>
      </c>
      <c r="E171" s="146"/>
      <c r="F171" s="145" t="s">
        <v>28</v>
      </c>
      <c r="G171" s="146"/>
      <c r="H171" s="145" t="s">
        <v>29</v>
      </c>
      <c r="I171" s="146"/>
      <c r="J171" s="145" t="s">
        <v>30</v>
      </c>
      <c r="K171" s="146"/>
    </row>
    <row r="172" spans="2:11" ht="65.099999999999994" customHeight="1" outlineLevel="1" thickBot="1" x14ac:dyDescent="0.3">
      <c r="B172" s="119" t="s">
        <v>51</v>
      </c>
      <c r="C172" s="121"/>
      <c r="D172" s="119" t="s">
        <v>51</v>
      </c>
      <c r="E172" s="121"/>
      <c r="F172" s="119" t="s">
        <v>51</v>
      </c>
      <c r="G172" s="121"/>
      <c r="H172" s="119" t="s">
        <v>51</v>
      </c>
      <c r="I172" s="121"/>
      <c r="J172" s="119" t="s">
        <v>51</v>
      </c>
      <c r="K172" s="121"/>
    </row>
    <row r="173" spans="2:11" ht="15.75" outlineLevel="1" thickBot="1" x14ac:dyDescent="0.3">
      <c r="B173" s="88" t="s">
        <v>31</v>
      </c>
      <c r="C173" s="88"/>
      <c r="D173" s="89"/>
      <c r="E173" s="89"/>
      <c r="F173" s="89"/>
      <c r="G173" s="89"/>
      <c r="H173" s="89"/>
      <c r="I173" s="89"/>
      <c r="J173" s="89"/>
      <c r="K173" s="90"/>
    </row>
    <row r="174" spans="2:11" ht="15.75" outlineLevel="1" thickBot="1" x14ac:dyDescent="0.3">
      <c r="B174" s="145" t="s">
        <v>19</v>
      </c>
      <c r="C174" s="146"/>
      <c r="D174" s="145" t="s">
        <v>2</v>
      </c>
      <c r="E174" s="146"/>
      <c r="F174" s="145" t="s">
        <v>3</v>
      </c>
      <c r="G174" s="146"/>
      <c r="H174" s="145" t="s">
        <v>4</v>
      </c>
      <c r="I174" s="146"/>
      <c r="J174" s="145" t="s">
        <v>5</v>
      </c>
      <c r="K174" s="146"/>
    </row>
    <row r="175" spans="2:11" ht="15.75" outlineLevel="1" thickBot="1" x14ac:dyDescent="0.3">
      <c r="B175" s="143">
        <v>0</v>
      </c>
      <c r="C175" s="144"/>
      <c r="D175" s="143">
        <v>0</v>
      </c>
      <c r="E175" s="144"/>
      <c r="F175" s="143">
        <v>0</v>
      </c>
      <c r="G175" s="144"/>
      <c r="H175" s="143">
        <v>0</v>
      </c>
      <c r="I175" s="144"/>
      <c r="J175" s="143">
        <v>0</v>
      </c>
      <c r="K175" s="144"/>
    </row>
    <row r="176" spans="2:11" ht="15.75" outlineLevel="1" thickBot="1" x14ac:dyDescent="0.3">
      <c r="B176" s="145" t="s">
        <v>6</v>
      </c>
      <c r="C176" s="146"/>
      <c r="D176" s="145" t="s">
        <v>7</v>
      </c>
      <c r="E176" s="146"/>
      <c r="F176" s="145" t="s">
        <v>8</v>
      </c>
      <c r="G176" s="146"/>
      <c r="H176" s="145" t="s">
        <v>9</v>
      </c>
      <c r="I176" s="146"/>
      <c r="J176" s="145" t="s">
        <v>10</v>
      </c>
      <c r="K176" s="146"/>
    </row>
    <row r="177" spans="2:20" ht="15.75" outlineLevel="1" thickBot="1" x14ac:dyDescent="0.3">
      <c r="B177" s="143">
        <v>0</v>
      </c>
      <c r="C177" s="144"/>
      <c r="D177" s="143">
        <v>0</v>
      </c>
      <c r="E177" s="144"/>
      <c r="F177" s="143">
        <v>0</v>
      </c>
      <c r="G177" s="144"/>
      <c r="H177" s="143">
        <v>0</v>
      </c>
      <c r="I177" s="144"/>
      <c r="J177" s="143">
        <v>0</v>
      </c>
      <c r="K177" s="144"/>
    </row>
    <row r="178" spans="2:20" ht="15.75" outlineLevel="1" thickBot="1" x14ac:dyDescent="0.3">
      <c r="B178" s="145" t="s">
        <v>26</v>
      </c>
      <c r="C178" s="146"/>
      <c r="D178" s="145" t="s">
        <v>27</v>
      </c>
      <c r="E178" s="146"/>
      <c r="F178" s="145" t="s">
        <v>28</v>
      </c>
      <c r="G178" s="146"/>
      <c r="H178" s="145" t="s">
        <v>29</v>
      </c>
      <c r="I178" s="146"/>
      <c r="J178" s="145" t="s">
        <v>30</v>
      </c>
      <c r="K178" s="146"/>
    </row>
    <row r="179" spans="2:20" ht="15.75" outlineLevel="1" thickBot="1" x14ac:dyDescent="0.3">
      <c r="B179" s="143">
        <v>0</v>
      </c>
      <c r="C179" s="144"/>
      <c r="D179" s="143">
        <v>0</v>
      </c>
      <c r="E179" s="144"/>
      <c r="F179" s="143">
        <v>0</v>
      </c>
      <c r="G179" s="144"/>
      <c r="H179" s="143">
        <v>0</v>
      </c>
      <c r="I179" s="144"/>
      <c r="J179" s="143">
        <v>0</v>
      </c>
      <c r="K179" s="144"/>
    </row>
    <row r="180" spans="2:20" ht="15.75" outlineLevel="1" thickBot="1" x14ac:dyDescent="0.3">
      <c r="B180" s="162" t="s">
        <v>32</v>
      </c>
      <c r="C180" s="163"/>
      <c r="D180" s="162" t="s">
        <v>33</v>
      </c>
      <c r="E180" s="163"/>
      <c r="F180" s="162" t="s">
        <v>34</v>
      </c>
      <c r="G180" s="163"/>
    </row>
    <row r="181" spans="2:20" ht="15.75" outlineLevel="1" thickBot="1" x14ac:dyDescent="0.3">
      <c r="B181" s="155">
        <f>SUM(B175:K175,B177:K177,B179:K179)</f>
        <v>0</v>
      </c>
      <c r="C181" s="165"/>
      <c r="D181" s="157">
        <f>NPV(0.05,B175:K175,B177:K177,B179:K179)</f>
        <v>0</v>
      </c>
      <c r="E181" s="158"/>
      <c r="F181" s="155">
        <f>D181*S159*T159</f>
        <v>0</v>
      </c>
      <c r="G181" s="165"/>
    </row>
    <row r="182" spans="2:20" ht="15.75" outlineLevel="1" thickBot="1" x14ac:dyDescent="0.3"/>
    <row r="183" spans="2:20" ht="15.75" outlineLevel="1" thickBot="1" x14ac:dyDescent="0.3">
      <c r="B183" s="82" t="s">
        <v>123</v>
      </c>
      <c r="C183" s="83"/>
      <c r="D183" s="83"/>
      <c r="E183" s="83"/>
      <c r="F183" s="83"/>
      <c r="G183" s="83"/>
      <c r="H183" s="83"/>
      <c r="I183" s="83"/>
      <c r="J183" s="83"/>
      <c r="K183" s="84"/>
      <c r="S183" s="81" t="s">
        <v>52</v>
      </c>
      <c r="T183" s="81" t="s">
        <v>53</v>
      </c>
    </row>
    <row r="184" spans="2:20" ht="15.75" outlineLevel="1" thickBot="1" x14ac:dyDescent="0.3">
      <c r="B184" s="91" t="s">
        <v>21</v>
      </c>
      <c r="C184" s="92"/>
      <c r="D184" s="92"/>
      <c r="E184" s="92"/>
      <c r="F184" s="92"/>
      <c r="G184" s="92"/>
      <c r="H184" s="92"/>
      <c r="I184" s="92"/>
      <c r="J184" s="92"/>
      <c r="K184" s="93"/>
      <c r="S184" s="81" t="s">
        <v>54</v>
      </c>
      <c r="T184" s="81">
        <v>0.95</v>
      </c>
    </row>
    <row r="185" spans="2:20" ht="15.75" outlineLevel="1" thickBot="1" x14ac:dyDescent="0.3">
      <c r="B185" s="150" t="s">
        <v>46</v>
      </c>
      <c r="C185" s="151"/>
      <c r="D185" s="151"/>
      <c r="E185" s="151"/>
      <c r="F185" s="151"/>
      <c r="G185" s="151"/>
      <c r="H185" s="151"/>
      <c r="I185" s="151"/>
      <c r="J185" s="151"/>
      <c r="K185" s="152"/>
      <c r="S185" s="81" t="s">
        <v>55</v>
      </c>
      <c r="T185" s="81">
        <v>0.75</v>
      </c>
    </row>
    <row r="186" spans="2:20" ht="15.75" outlineLevel="1" thickBot="1" x14ac:dyDescent="0.3">
      <c r="B186" s="94" t="s">
        <v>89</v>
      </c>
      <c r="C186" s="95"/>
      <c r="D186" s="95"/>
      <c r="E186" s="95"/>
      <c r="F186" s="95"/>
      <c r="G186" s="95"/>
      <c r="H186" s="95"/>
      <c r="I186" s="95"/>
      <c r="J186" s="95"/>
      <c r="K186" s="96"/>
      <c r="S186" s="81" t="s">
        <v>56</v>
      </c>
      <c r="T186" s="81">
        <v>0.5</v>
      </c>
    </row>
    <row r="187" spans="2:20" ht="65.099999999999994" customHeight="1" outlineLevel="1" thickBot="1" x14ac:dyDescent="0.3">
      <c r="B187" s="150" t="s">
        <v>46</v>
      </c>
      <c r="C187" s="151"/>
      <c r="D187" s="151"/>
      <c r="E187" s="151"/>
      <c r="F187" s="151"/>
      <c r="G187" s="151"/>
      <c r="H187" s="151"/>
      <c r="I187" s="151"/>
      <c r="J187" s="151"/>
      <c r="K187" s="152"/>
      <c r="S187" s="81" t="s">
        <v>57</v>
      </c>
      <c r="T187" s="81">
        <v>0.25</v>
      </c>
    </row>
    <row r="188" spans="2:20" ht="15.75" outlineLevel="1" thickBot="1" x14ac:dyDescent="0.3">
      <c r="B188" s="94" t="s">
        <v>216</v>
      </c>
      <c r="C188" s="95"/>
      <c r="D188" s="95"/>
      <c r="E188" s="95"/>
      <c r="F188" s="95"/>
      <c r="G188" s="95"/>
      <c r="H188" s="95"/>
      <c r="I188" s="95"/>
      <c r="J188" s="95"/>
      <c r="K188" s="96"/>
      <c r="S188" s="81" t="s">
        <v>58</v>
      </c>
      <c r="T188" s="81">
        <v>0.05</v>
      </c>
    </row>
    <row r="189" spans="2:20" ht="15.75" outlineLevel="1" thickBot="1" x14ac:dyDescent="0.3">
      <c r="B189" s="119" t="s">
        <v>177</v>
      </c>
      <c r="C189" s="120"/>
      <c r="D189" s="120"/>
      <c r="E189" s="120"/>
      <c r="F189" s="120"/>
      <c r="G189" s="120"/>
      <c r="H189" s="120"/>
      <c r="I189" s="120"/>
      <c r="J189" s="120"/>
      <c r="K189" s="121"/>
      <c r="S189" s="97">
        <f>IF(B189="",0,VLOOKUP(B189,S184:T188,2,FALSE))</f>
        <v>0.05</v>
      </c>
      <c r="T189" s="97">
        <f>IF(B193="",0,VLOOKUP(B193,S184:T188,2,FALSE))</f>
        <v>0.05</v>
      </c>
    </row>
    <row r="190" spans="2:20" ht="15" customHeight="1" outlineLevel="1" thickBot="1" x14ac:dyDescent="0.3">
      <c r="B190" s="116" t="s">
        <v>22</v>
      </c>
      <c r="C190" s="117"/>
      <c r="D190" s="117"/>
      <c r="E190" s="117"/>
      <c r="F190" s="117"/>
      <c r="G190" s="117"/>
      <c r="H190" s="117"/>
      <c r="I190" s="117"/>
      <c r="J190" s="117"/>
      <c r="K190" s="118"/>
    </row>
    <row r="191" spans="2:20" ht="65.099999999999994" customHeight="1" outlineLevel="1" thickBot="1" x14ac:dyDescent="0.3">
      <c r="B191" s="122" t="s">
        <v>174</v>
      </c>
      <c r="C191" s="123"/>
      <c r="D191" s="123"/>
      <c r="E191" s="123"/>
      <c r="F191" s="123"/>
      <c r="G191" s="123"/>
      <c r="H191" s="123"/>
      <c r="I191" s="123"/>
      <c r="J191" s="123"/>
      <c r="K191" s="124"/>
    </row>
    <row r="192" spans="2:20" ht="15.75" outlineLevel="1" thickBot="1" x14ac:dyDescent="0.3">
      <c r="B192" s="94" t="s">
        <v>23</v>
      </c>
      <c r="C192" s="95"/>
      <c r="D192" s="95"/>
      <c r="E192" s="95"/>
      <c r="F192" s="95"/>
      <c r="G192" s="95"/>
      <c r="H192" s="95"/>
      <c r="I192" s="95"/>
      <c r="J192" s="95"/>
      <c r="K192" s="96"/>
    </row>
    <row r="193" spans="2:11" ht="15" customHeight="1" outlineLevel="1" thickBot="1" x14ac:dyDescent="0.3">
      <c r="B193" s="119" t="s">
        <v>177</v>
      </c>
      <c r="C193" s="120"/>
      <c r="D193" s="120"/>
      <c r="E193" s="120"/>
      <c r="F193" s="120"/>
      <c r="G193" s="120"/>
      <c r="H193" s="120"/>
      <c r="I193" s="120"/>
      <c r="J193" s="120"/>
      <c r="K193" s="121"/>
    </row>
    <row r="194" spans="2:11" ht="15" customHeight="1" outlineLevel="1" thickBot="1" x14ac:dyDescent="0.3">
      <c r="B194" s="166" t="s">
        <v>24</v>
      </c>
      <c r="C194" s="167"/>
      <c r="D194" s="167"/>
      <c r="E194" s="167"/>
      <c r="F194" s="167"/>
      <c r="G194" s="167"/>
      <c r="H194" s="167"/>
      <c r="I194" s="167"/>
      <c r="J194" s="167"/>
      <c r="K194" s="168"/>
    </row>
    <row r="195" spans="2:11" ht="65.099999999999994" customHeight="1" outlineLevel="1" thickBot="1" x14ac:dyDescent="0.3">
      <c r="B195" s="122" t="s">
        <v>175</v>
      </c>
      <c r="C195" s="123"/>
      <c r="D195" s="123"/>
      <c r="E195" s="123"/>
      <c r="F195" s="123"/>
      <c r="G195" s="123"/>
      <c r="H195" s="123"/>
      <c r="I195" s="123"/>
      <c r="J195" s="123"/>
      <c r="K195" s="124"/>
    </row>
    <row r="196" spans="2:11" ht="15.75" outlineLevel="1" thickBot="1" x14ac:dyDescent="0.3">
      <c r="B196" s="88" t="s">
        <v>25</v>
      </c>
      <c r="C196" s="88"/>
      <c r="D196" s="89"/>
      <c r="E196" s="89"/>
      <c r="F196" s="89"/>
      <c r="G196" s="89"/>
      <c r="H196" s="89"/>
      <c r="I196" s="89"/>
      <c r="J196" s="89"/>
      <c r="K196" s="90"/>
    </row>
    <row r="197" spans="2:11" ht="15.75" outlineLevel="1" thickBot="1" x14ac:dyDescent="0.3">
      <c r="B197" s="145" t="s">
        <v>19</v>
      </c>
      <c r="C197" s="146"/>
      <c r="D197" s="145" t="s">
        <v>2</v>
      </c>
      <c r="E197" s="146"/>
      <c r="F197" s="145" t="s">
        <v>3</v>
      </c>
      <c r="G197" s="146"/>
      <c r="H197" s="145" t="s">
        <v>4</v>
      </c>
      <c r="I197" s="146"/>
      <c r="J197" s="145" t="s">
        <v>5</v>
      </c>
      <c r="K197" s="146"/>
    </row>
    <row r="198" spans="2:11" ht="65.099999999999994" customHeight="1" outlineLevel="1" thickBot="1" x14ac:dyDescent="0.3">
      <c r="B198" s="119" t="s">
        <v>51</v>
      </c>
      <c r="C198" s="121"/>
      <c r="D198" s="119" t="s">
        <v>51</v>
      </c>
      <c r="E198" s="121"/>
      <c r="F198" s="119" t="s">
        <v>51</v>
      </c>
      <c r="G198" s="121"/>
      <c r="H198" s="119" t="s">
        <v>51</v>
      </c>
      <c r="I198" s="121"/>
      <c r="J198" s="119" t="s">
        <v>51</v>
      </c>
      <c r="K198" s="121"/>
    </row>
    <row r="199" spans="2:11" ht="15.75" outlineLevel="1" thickBot="1" x14ac:dyDescent="0.3">
      <c r="B199" s="145" t="s">
        <v>6</v>
      </c>
      <c r="C199" s="146"/>
      <c r="D199" s="145" t="s">
        <v>7</v>
      </c>
      <c r="E199" s="146"/>
      <c r="F199" s="145" t="s">
        <v>8</v>
      </c>
      <c r="G199" s="146"/>
      <c r="H199" s="145" t="s">
        <v>9</v>
      </c>
      <c r="I199" s="146"/>
      <c r="J199" s="145" t="s">
        <v>10</v>
      </c>
      <c r="K199" s="146"/>
    </row>
    <row r="200" spans="2:11" ht="65.099999999999994" customHeight="1" outlineLevel="1" thickBot="1" x14ac:dyDescent="0.3">
      <c r="B200" s="119" t="s">
        <v>51</v>
      </c>
      <c r="C200" s="121"/>
      <c r="D200" s="119" t="s">
        <v>51</v>
      </c>
      <c r="E200" s="121"/>
      <c r="F200" s="119" t="s">
        <v>51</v>
      </c>
      <c r="G200" s="121"/>
      <c r="H200" s="119" t="s">
        <v>51</v>
      </c>
      <c r="I200" s="121"/>
      <c r="J200" s="119" t="s">
        <v>51</v>
      </c>
      <c r="K200" s="121"/>
    </row>
    <row r="201" spans="2:11" ht="15.75" outlineLevel="1" thickBot="1" x14ac:dyDescent="0.3">
      <c r="B201" s="145" t="s">
        <v>26</v>
      </c>
      <c r="C201" s="146"/>
      <c r="D201" s="145" t="s">
        <v>27</v>
      </c>
      <c r="E201" s="146"/>
      <c r="F201" s="145" t="s">
        <v>28</v>
      </c>
      <c r="G201" s="146"/>
      <c r="H201" s="145" t="s">
        <v>29</v>
      </c>
      <c r="I201" s="146"/>
      <c r="J201" s="145" t="s">
        <v>30</v>
      </c>
      <c r="K201" s="146"/>
    </row>
    <row r="202" spans="2:11" ht="65.099999999999994" customHeight="1" outlineLevel="1" thickBot="1" x14ac:dyDescent="0.3">
      <c r="B202" s="119" t="s">
        <v>51</v>
      </c>
      <c r="C202" s="121"/>
      <c r="D202" s="119" t="s">
        <v>51</v>
      </c>
      <c r="E202" s="121"/>
      <c r="F202" s="119" t="s">
        <v>51</v>
      </c>
      <c r="G202" s="121"/>
      <c r="H202" s="119" t="s">
        <v>51</v>
      </c>
      <c r="I202" s="121"/>
      <c r="J202" s="119" t="s">
        <v>51</v>
      </c>
      <c r="K202" s="121"/>
    </row>
    <row r="203" spans="2:11" ht="15.75" outlineLevel="1" thickBot="1" x14ac:dyDescent="0.3">
      <c r="B203" s="88" t="s">
        <v>31</v>
      </c>
      <c r="C203" s="88"/>
      <c r="D203" s="89"/>
      <c r="E203" s="89"/>
      <c r="F203" s="89"/>
      <c r="G203" s="89"/>
      <c r="H203" s="89"/>
      <c r="I203" s="89"/>
      <c r="J203" s="89"/>
      <c r="K203" s="90"/>
    </row>
    <row r="204" spans="2:11" ht="15.75" outlineLevel="1" thickBot="1" x14ac:dyDescent="0.3">
      <c r="B204" s="145" t="s">
        <v>19</v>
      </c>
      <c r="C204" s="146"/>
      <c r="D204" s="145" t="s">
        <v>2</v>
      </c>
      <c r="E204" s="146"/>
      <c r="F204" s="145" t="s">
        <v>3</v>
      </c>
      <c r="G204" s="146"/>
      <c r="H204" s="145" t="s">
        <v>4</v>
      </c>
      <c r="I204" s="146"/>
      <c r="J204" s="145" t="s">
        <v>5</v>
      </c>
      <c r="K204" s="146"/>
    </row>
    <row r="205" spans="2:11" ht="15.75" outlineLevel="1" thickBot="1" x14ac:dyDescent="0.3">
      <c r="B205" s="143">
        <v>0</v>
      </c>
      <c r="C205" s="144"/>
      <c r="D205" s="143">
        <v>0</v>
      </c>
      <c r="E205" s="144"/>
      <c r="F205" s="143">
        <v>0</v>
      </c>
      <c r="G205" s="144"/>
      <c r="H205" s="143">
        <v>0</v>
      </c>
      <c r="I205" s="144"/>
      <c r="J205" s="143">
        <v>0</v>
      </c>
      <c r="K205" s="144"/>
    </row>
    <row r="206" spans="2:11" ht="15.75" outlineLevel="1" thickBot="1" x14ac:dyDescent="0.3">
      <c r="B206" s="145" t="s">
        <v>6</v>
      </c>
      <c r="C206" s="146"/>
      <c r="D206" s="145" t="s">
        <v>7</v>
      </c>
      <c r="E206" s="146"/>
      <c r="F206" s="145" t="s">
        <v>8</v>
      </c>
      <c r="G206" s="146"/>
      <c r="H206" s="145" t="s">
        <v>9</v>
      </c>
      <c r="I206" s="146"/>
      <c r="J206" s="145" t="s">
        <v>10</v>
      </c>
      <c r="K206" s="146"/>
    </row>
    <row r="207" spans="2:11" ht="15.75" outlineLevel="1" thickBot="1" x14ac:dyDescent="0.3">
      <c r="B207" s="143">
        <v>0</v>
      </c>
      <c r="C207" s="144"/>
      <c r="D207" s="143">
        <v>0</v>
      </c>
      <c r="E207" s="144"/>
      <c r="F207" s="143">
        <v>0</v>
      </c>
      <c r="G207" s="144"/>
      <c r="H207" s="143">
        <v>0</v>
      </c>
      <c r="I207" s="144"/>
      <c r="J207" s="143">
        <v>0</v>
      </c>
      <c r="K207" s="144"/>
    </row>
    <row r="208" spans="2:11" ht="15.75" outlineLevel="1" thickBot="1" x14ac:dyDescent="0.3">
      <c r="B208" s="145" t="s">
        <v>26</v>
      </c>
      <c r="C208" s="146"/>
      <c r="D208" s="145" t="s">
        <v>27</v>
      </c>
      <c r="E208" s="146"/>
      <c r="F208" s="145" t="s">
        <v>28</v>
      </c>
      <c r="G208" s="146"/>
      <c r="H208" s="145" t="s">
        <v>29</v>
      </c>
      <c r="I208" s="146"/>
      <c r="J208" s="145" t="s">
        <v>30</v>
      </c>
      <c r="K208" s="146"/>
    </row>
    <row r="209" spans="2:20" ht="15.75" outlineLevel="1" thickBot="1" x14ac:dyDescent="0.3">
      <c r="B209" s="143">
        <v>0</v>
      </c>
      <c r="C209" s="144"/>
      <c r="D209" s="143">
        <v>0</v>
      </c>
      <c r="E209" s="144"/>
      <c r="F209" s="143">
        <v>0</v>
      </c>
      <c r="G209" s="144"/>
      <c r="H209" s="143">
        <v>0</v>
      </c>
      <c r="I209" s="144"/>
      <c r="J209" s="143">
        <v>0</v>
      </c>
      <c r="K209" s="144"/>
    </row>
    <row r="210" spans="2:20" ht="15.75" outlineLevel="1" thickBot="1" x14ac:dyDescent="0.3">
      <c r="B210" s="162" t="s">
        <v>32</v>
      </c>
      <c r="C210" s="163"/>
      <c r="D210" s="162" t="s">
        <v>33</v>
      </c>
      <c r="E210" s="163"/>
      <c r="F210" s="162" t="s">
        <v>34</v>
      </c>
      <c r="G210" s="163"/>
    </row>
    <row r="211" spans="2:20" ht="15.75" outlineLevel="1" thickBot="1" x14ac:dyDescent="0.3">
      <c r="B211" s="155">
        <f>SUM(B205:K205,B207:K207,B209:K209)</f>
        <v>0</v>
      </c>
      <c r="C211" s="165"/>
      <c r="D211" s="157">
        <f>NPV(0.05,B205:K205,B207:K207,B209:K209)</f>
        <v>0</v>
      </c>
      <c r="E211" s="158"/>
      <c r="F211" s="155">
        <f>D211*S189*T189</f>
        <v>0</v>
      </c>
      <c r="G211" s="165"/>
    </row>
    <row r="212" spans="2:20" ht="15.75" outlineLevel="1" thickBot="1" x14ac:dyDescent="0.3"/>
    <row r="213" spans="2:20" ht="15.75" outlineLevel="1" thickBot="1" x14ac:dyDescent="0.3">
      <c r="B213" s="82" t="s">
        <v>124</v>
      </c>
      <c r="C213" s="83"/>
      <c r="D213" s="83"/>
      <c r="E213" s="83"/>
      <c r="F213" s="83"/>
      <c r="G213" s="83"/>
      <c r="H213" s="83"/>
      <c r="I213" s="83"/>
      <c r="J213" s="83"/>
      <c r="K213" s="84"/>
      <c r="S213" s="81" t="s">
        <v>52</v>
      </c>
      <c r="T213" s="81" t="s">
        <v>53</v>
      </c>
    </row>
    <row r="214" spans="2:20" ht="15.75" outlineLevel="1" thickBot="1" x14ac:dyDescent="0.3">
      <c r="B214" s="91" t="s">
        <v>21</v>
      </c>
      <c r="C214" s="92"/>
      <c r="D214" s="92"/>
      <c r="E214" s="92"/>
      <c r="F214" s="92"/>
      <c r="G214" s="92"/>
      <c r="H214" s="92"/>
      <c r="I214" s="92"/>
      <c r="J214" s="92"/>
      <c r="K214" s="93"/>
      <c r="S214" s="81" t="s">
        <v>54</v>
      </c>
      <c r="T214" s="81">
        <v>0.95</v>
      </c>
    </row>
    <row r="215" spans="2:20" ht="15.75" outlineLevel="1" thickBot="1" x14ac:dyDescent="0.3">
      <c r="B215" s="150" t="s">
        <v>46</v>
      </c>
      <c r="C215" s="151"/>
      <c r="D215" s="151"/>
      <c r="E215" s="151"/>
      <c r="F215" s="151"/>
      <c r="G215" s="151"/>
      <c r="H215" s="151"/>
      <c r="I215" s="151"/>
      <c r="J215" s="151"/>
      <c r="K215" s="152"/>
      <c r="S215" s="81" t="s">
        <v>55</v>
      </c>
      <c r="T215" s="81">
        <v>0.75</v>
      </c>
    </row>
    <row r="216" spans="2:20" ht="15.75" outlineLevel="1" thickBot="1" x14ac:dyDescent="0.3">
      <c r="B216" s="94" t="s">
        <v>89</v>
      </c>
      <c r="C216" s="95"/>
      <c r="D216" s="95"/>
      <c r="E216" s="95"/>
      <c r="F216" s="95"/>
      <c r="G216" s="95"/>
      <c r="H216" s="95"/>
      <c r="I216" s="95"/>
      <c r="J216" s="95"/>
      <c r="K216" s="96"/>
      <c r="S216" s="81" t="s">
        <v>56</v>
      </c>
      <c r="T216" s="81">
        <v>0.5</v>
      </c>
    </row>
    <row r="217" spans="2:20" ht="65.099999999999994" customHeight="1" outlineLevel="1" thickBot="1" x14ac:dyDescent="0.3">
      <c r="B217" s="150" t="s">
        <v>46</v>
      </c>
      <c r="C217" s="151"/>
      <c r="D217" s="151"/>
      <c r="E217" s="151"/>
      <c r="F217" s="151"/>
      <c r="G217" s="151"/>
      <c r="H217" s="151"/>
      <c r="I217" s="151"/>
      <c r="J217" s="151"/>
      <c r="K217" s="152"/>
      <c r="S217" s="81" t="s">
        <v>57</v>
      </c>
      <c r="T217" s="81">
        <v>0.25</v>
      </c>
    </row>
    <row r="218" spans="2:20" ht="15.75" outlineLevel="1" thickBot="1" x14ac:dyDescent="0.3">
      <c r="B218" s="94" t="s">
        <v>216</v>
      </c>
      <c r="C218" s="95"/>
      <c r="D218" s="95"/>
      <c r="E218" s="95"/>
      <c r="F218" s="95"/>
      <c r="G218" s="95"/>
      <c r="H218" s="95"/>
      <c r="I218" s="95"/>
      <c r="J218" s="95"/>
      <c r="K218" s="96"/>
      <c r="S218" s="81" t="s">
        <v>58</v>
      </c>
      <c r="T218" s="81">
        <v>0.05</v>
      </c>
    </row>
    <row r="219" spans="2:20" ht="15.75" outlineLevel="1" thickBot="1" x14ac:dyDescent="0.3">
      <c r="B219" s="119" t="s">
        <v>177</v>
      </c>
      <c r="C219" s="120"/>
      <c r="D219" s="120"/>
      <c r="E219" s="120"/>
      <c r="F219" s="120"/>
      <c r="G219" s="120"/>
      <c r="H219" s="120"/>
      <c r="I219" s="120"/>
      <c r="J219" s="120"/>
      <c r="K219" s="121"/>
      <c r="S219" s="97">
        <f>IF(B219="",0,VLOOKUP(B219,S214:T218,2,FALSE))</f>
        <v>0.05</v>
      </c>
      <c r="T219" s="97">
        <f>IF(B223="",0,VLOOKUP(B223,S214:T218,2,FALSE))</f>
        <v>0.05</v>
      </c>
    </row>
    <row r="220" spans="2:20" ht="15" customHeight="1" outlineLevel="1" thickBot="1" x14ac:dyDescent="0.3">
      <c r="B220" s="116" t="s">
        <v>22</v>
      </c>
      <c r="C220" s="117"/>
      <c r="D220" s="117"/>
      <c r="E220" s="117"/>
      <c r="F220" s="117"/>
      <c r="G220" s="117"/>
      <c r="H220" s="117"/>
      <c r="I220" s="117"/>
      <c r="J220" s="117"/>
      <c r="K220" s="118"/>
    </row>
    <row r="221" spans="2:20" ht="65.099999999999994" customHeight="1" outlineLevel="1" thickBot="1" x14ac:dyDescent="0.3">
      <c r="B221" s="122" t="s">
        <v>174</v>
      </c>
      <c r="C221" s="123"/>
      <c r="D221" s="123"/>
      <c r="E221" s="123"/>
      <c r="F221" s="123"/>
      <c r="G221" s="123"/>
      <c r="H221" s="123"/>
      <c r="I221" s="123"/>
      <c r="J221" s="123"/>
      <c r="K221" s="124"/>
    </row>
    <row r="222" spans="2:20" ht="15.75" outlineLevel="1" thickBot="1" x14ac:dyDescent="0.3">
      <c r="B222" s="94" t="s">
        <v>23</v>
      </c>
      <c r="C222" s="95"/>
      <c r="D222" s="95"/>
      <c r="E222" s="95"/>
      <c r="F222" s="95"/>
      <c r="G222" s="95"/>
      <c r="H222" s="95"/>
      <c r="I222" s="95"/>
      <c r="J222" s="95"/>
      <c r="K222" s="96"/>
    </row>
    <row r="223" spans="2:20" ht="15.75" outlineLevel="1" thickBot="1" x14ac:dyDescent="0.3">
      <c r="B223" s="119" t="s">
        <v>177</v>
      </c>
      <c r="C223" s="120"/>
      <c r="D223" s="120"/>
      <c r="E223" s="120"/>
      <c r="F223" s="120"/>
      <c r="G223" s="120"/>
      <c r="H223" s="120"/>
      <c r="I223" s="120"/>
      <c r="J223" s="120"/>
      <c r="K223" s="121"/>
    </row>
    <row r="224" spans="2:20" ht="15" customHeight="1" outlineLevel="1" thickBot="1" x14ac:dyDescent="0.3">
      <c r="B224" s="166" t="s">
        <v>24</v>
      </c>
      <c r="C224" s="167"/>
      <c r="D224" s="167"/>
      <c r="E224" s="167"/>
      <c r="F224" s="167"/>
      <c r="G224" s="167"/>
      <c r="H224" s="167"/>
      <c r="I224" s="167"/>
      <c r="J224" s="167"/>
      <c r="K224" s="168"/>
    </row>
    <row r="225" spans="2:11" ht="65.099999999999994" customHeight="1" outlineLevel="1" thickBot="1" x14ac:dyDescent="0.3">
      <c r="B225" s="122" t="s">
        <v>175</v>
      </c>
      <c r="C225" s="123"/>
      <c r="D225" s="123"/>
      <c r="E225" s="123"/>
      <c r="F225" s="123"/>
      <c r="G225" s="123"/>
      <c r="H225" s="123"/>
      <c r="I225" s="123"/>
      <c r="J225" s="123"/>
      <c r="K225" s="124"/>
    </row>
    <row r="226" spans="2:11" ht="15.75" outlineLevel="1" thickBot="1" x14ac:dyDescent="0.3">
      <c r="B226" s="88" t="s">
        <v>25</v>
      </c>
      <c r="C226" s="88"/>
      <c r="D226" s="89"/>
      <c r="E226" s="89"/>
      <c r="F226" s="89"/>
      <c r="G226" s="89"/>
      <c r="H226" s="89"/>
      <c r="I226" s="89"/>
      <c r="J226" s="89"/>
      <c r="K226" s="90"/>
    </row>
    <row r="227" spans="2:11" ht="15.75" outlineLevel="1" thickBot="1" x14ac:dyDescent="0.3">
      <c r="B227" s="145" t="s">
        <v>19</v>
      </c>
      <c r="C227" s="146"/>
      <c r="D227" s="145" t="s">
        <v>2</v>
      </c>
      <c r="E227" s="146"/>
      <c r="F227" s="145" t="s">
        <v>3</v>
      </c>
      <c r="G227" s="146"/>
      <c r="H227" s="145" t="s">
        <v>4</v>
      </c>
      <c r="I227" s="146"/>
      <c r="J227" s="145" t="s">
        <v>5</v>
      </c>
      <c r="K227" s="146"/>
    </row>
    <row r="228" spans="2:11" ht="65.099999999999994" customHeight="1" outlineLevel="1" thickBot="1" x14ac:dyDescent="0.3">
      <c r="B228" s="119" t="s">
        <v>51</v>
      </c>
      <c r="C228" s="121"/>
      <c r="D228" s="119" t="s">
        <v>51</v>
      </c>
      <c r="E228" s="121"/>
      <c r="F228" s="119" t="s">
        <v>51</v>
      </c>
      <c r="G228" s="121"/>
      <c r="H228" s="119" t="s">
        <v>51</v>
      </c>
      <c r="I228" s="121"/>
      <c r="J228" s="119" t="s">
        <v>51</v>
      </c>
      <c r="K228" s="121"/>
    </row>
    <row r="229" spans="2:11" ht="15.75" outlineLevel="1" thickBot="1" x14ac:dyDescent="0.3">
      <c r="B229" s="145" t="s">
        <v>6</v>
      </c>
      <c r="C229" s="146"/>
      <c r="D229" s="145" t="s">
        <v>7</v>
      </c>
      <c r="E229" s="146"/>
      <c r="F229" s="145" t="s">
        <v>8</v>
      </c>
      <c r="G229" s="146"/>
      <c r="H229" s="145" t="s">
        <v>9</v>
      </c>
      <c r="I229" s="146"/>
      <c r="J229" s="145" t="s">
        <v>10</v>
      </c>
      <c r="K229" s="146"/>
    </row>
    <row r="230" spans="2:11" ht="65.099999999999994" customHeight="1" outlineLevel="1" thickBot="1" x14ac:dyDescent="0.3">
      <c r="B230" s="119" t="s">
        <v>51</v>
      </c>
      <c r="C230" s="121"/>
      <c r="D230" s="119" t="s">
        <v>51</v>
      </c>
      <c r="E230" s="121"/>
      <c r="F230" s="119" t="s">
        <v>51</v>
      </c>
      <c r="G230" s="121"/>
      <c r="H230" s="119" t="s">
        <v>51</v>
      </c>
      <c r="I230" s="121"/>
      <c r="J230" s="119" t="s">
        <v>51</v>
      </c>
      <c r="K230" s="121"/>
    </row>
    <row r="231" spans="2:11" ht="15.75" outlineLevel="1" thickBot="1" x14ac:dyDescent="0.3">
      <c r="B231" s="145" t="s">
        <v>26</v>
      </c>
      <c r="C231" s="146"/>
      <c r="D231" s="145" t="s">
        <v>27</v>
      </c>
      <c r="E231" s="146"/>
      <c r="F231" s="145" t="s">
        <v>28</v>
      </c>
      <c r="G231" s="146"/>
      <c r="H231" s="145" t="s">
        <v>29</v>
      </c>
      <c r="I231" s="146"/>
      <c r="J231" s="145" t="s">
        <v>30</v>
      </c>
      <c r="K231" s="146"/>
    </row>
    <row r="232" spans="2:11" ht="65.099999999999994" customHeight="1" outlineLevel="1" thickBot="1" x14ac:dyDescent="0.3">
      <c r="B232" s="119" t="s">
        <v>51</v>
      </c>
      <c r="C232" s="121"/>
      <c r="D232" s="119" t="s">
        <v>51</v>
      </c>
      <c r="E232" s="121"/>
      <c r="F232" s="119" t="s">
        <v>51</v>
      </c>
      <c r="G232" s="121"/>
      <c r="H232" s="119" t="s">
        <v>51</v>
      </c>
      <c r="I232" s="121"/>
      <c r="J232" s="119" t="s">
        <v>51</v>
      </c>
      <c r="K232" s="121"/>
    </row>
    <row r="233" spans="2:11" ht="15.75" outlineLevel="1" thickBot="1" x14ac:dyDescent="0.3">
      <c r="B233" s="88" t="s">
        <v>31</v>
      </c>
      <c r="C233" s="88"/>
      <c r="D233" s="89"/>
      <c r="E233" s="89"/>
      <c r="F233" s="89"/>
      <c r="G233" s="89"/>
      <c r="H233" s="89"/>
      <c r="I233" s="89"/>
      <c r="J233" s="89"/>
      <c r="K233" s="90"/>
    </row>
    <row r="234" spans="2:11" ht="15.75" outlineLevel="1" thickBot="1" x14ac:dyDescent="0.3">
      <c r="B234" s="145" t="s">
        <v>19</v>
      </c>
      <c r="C234" s="146"/>
      <c r="D234" s="145" t="s">
        <v>2</v>
      </c>
      <c r="E234" s="146"/>
      <c r="F234" s="145" t="s">
        <v>3</v>
      </c>
      <c r="G234" s="146"/>
      <c r="H234" s="145" t="s">
        <v>4</v>
      </c>
      <c r="I234" s="146"/>
      <c r="J234" s="145" t="s">
        <v>5</v>
      </c>
      <c r="K234" s="146"/>
    </row>
    <row r="235" spans="2:11" ht="15.75" outlineLevel="1" thickBot="1" x14ac:dyDescent="0.3">
      <c r="B235" s="143">
        <v>0</v>
      </c>
      <c r="C235" s="144"/>
      <c r="D235" s="143">
        <v>0</v>
      </c>
      <c r="E235" s="144"/>
      <c r="F235" s="143">
        <v>0</v>
      </c>
      <c r="G235" s="144"/>
      <c r="H235" s="143">
        <v>0</v>
      </c>
      <c r="I235" s="144"/>
      <c r="J235" s="143">
        <v>0</v>
      </c>
      <c r="K235" s="144"/>
    </row>
    <row r="236" spans="2:11" ht="15.75" outlineLevel="1" thickBot="1" x14ac:dyDescent="0.3">
      <c r="B236" s="145" t="s">
        <v>6</v>
      </c>
      <c r="C236" s="146"/>
      <c r="D236" s="145" t="s">
        <v>7</v>
      </c>
      <c r="E236" s="146"/>
      <c r="F236" s="145" t="s">
        <v>8</v>
      </c>
      <c r="G236" s="146"/>
      <c r="H236" s="145" t="s">
        <v>9</v>
      </c>
      <c r="I236" s="146"/>
      <c r="J236" s="145" t="s">
        <v>10</v>
      </c>
      <c r="K236" s="146"/>
    </row>
    <row r="237" spans="2:11" ht="15.75" outlineLevel="1" thickBot="1" x14ac:dyDescent="0.3">
      <c r="B237" s="143">
        <v>0</v>
      </c>
      <c r="C237" s="144"/>
      <c r="D237" s="143">
        <v>0</v>
      </c>
      <c r="E237" s="144"/>
      <c r="F237" s="143">
        <v>0</v>
      </c>
      <c r="G237" s="144"/>
      <c r="H237" s="143">
        <v>0</v>
      </c>
      <c r="I237" s="144"/>
      <c r="J237" s="143">
        <v>0</v>
      </c>
      <c r="K237" s="144"/>
    </row>
    <row r="238" spans="2:11" ht="15.75" outlineLevel="1" thickBot="1" x14ac:dyDescent="0.3">
      <c r="B238" s="145" t="s">
        <v>26</v>
      </c>
      <c r="C238" s="146"/>
      <c r="D238" s="145" t="s">
        <v>27</v>
      </c>
      <c r="E238" s="146"/>
      <c r="F238" s="145" t="s">
        <v>28</v>
      </c>
      <c r="G238" s="146"/>
      <c r="H238" s="145" t="s">
        <v>29</v>
      </c>
      <c r="I238" s="146"/>
      <c r="J238" s="145" t="s">
        <v>30</v>
      </c>
      <c r="K238" s="146"/>
    </row>
    <row r="239" spans="2:11" ht="15.75" outlineLevel="1" thickBot="1" x14ac:dyDescent="0.3">
      <c r="B239" s="143">
        <v>0</v>
      </c>
      <c r="C239" s="144"/>
      <c r="D239" s="143">
        <v>0</v>
      </c>
      <c r="E239" s="144"/>
      <c r="F239" s="143">
        <v>0</v>
      </c>
      <c r="G239" s="144"/>
      <c r="H239" s="143">
        <v>0</v>
      </c>
      <c r="I239" s="144"/>
      <c r="J239" s="143">
        <v>0</v>
      </c>
      <c r="K239" s="144"/>
    </row>
    <row r="240" spans="2:11" ht="15.75" outlineLevel="1" thickBot="1" x14ac:dyDescent="0.3">
      <c r="B240" s="162" t="s">
        <v>32</v>
      </c>
      <c r="C240" s="163"/>
      <c r="D240" s="162" t="s">
        <v>33</v>
      </c>
      <c r="E240" s="163"/>
      <c r="F240" s="162" t="s">
        <v>34</v>
      </c>
      <c r="G240" s="163"/>
    </row>
    <row r="241" spans="2:20" ht="15.75" outlineLevel="1" thickBot="1" x14ac:dyDescent="0.3">
      <c r="B241" s="155">
        <f>SUM(B235:K235,B237:K237,B239:K239)</f>
        <v>0</v>
      </c>
      <c r="C241" s="165"/>
      <c r="D241" s="157">
        <f>NPV(0.05,B235:K235,B237:K237,B239:K239)</f>
        <v>0</v>
      </c>
      <c r="E241" s="158"/>
      <c r="F241" s="155">
        <f>D241*S219*T219</f>
        <v>0</v>
      </c>
      <c r="G241" s="165"/>
    </row>
    <row r="242" spans="2:20" ht="15.75" outlineLevel="1" thickBot="1" x14ac:dyDescent="0.3"/>
    <row r="243" spans="2:20" ht="15.75" outlineLevel="1" thickBot="1" x14ac:dyDescent="0.3">
      <c r="B243" s="82" t="s">
        <v>125</v>
      </c>
      <c r="C243" s="83"/>
      <c r="D243" s="83"/>
      <c r="E243" s="83"/>
      <c r="F243" s="83"/>
      <c r="G243" s="83"/>
      <c r="H243" s="83"/>
      <c r="I243" s="83"/>
      <c r="J243" s="83"/>
      <c r="K243" s="84"/>
      <c r="S243" s="81" t="s">
        <v>52</v>
      </c>
      <c r="T243" s="81" t="s">
        <v>53</v>
      </c>
    </row>
    <row r="244" spans="2:20" ht="15.75" outlineLevel="1" thickBot="1" x14ac:dyDescent="0.3">
      <c r="B244" s="91" t="s">
        <v>21</v>
      </c>
      <c r="C244" s="92"/>
      <c r="D244" s="92"/>
      <c r="E244" s="92"/>
      <c r="F244" s="92"/>
      <c r="G244" s="92"/>
      <c r="H244" s="92"/>
      <c r="I244" s="92"/>
      <c r="J244" s="92"/>
      <c r="K244" s="93"/>
      <c r="S244" s="81" t="s">
        <v>54</v>
      </c>
      <c r="T244" s="81">
        <v>0.95</v>
      </c>
    </row>
    <row r="245" spans="2:20" ht="15.75" outlineLevel="1" thickBot="1" x14ac:dyDescent="0.3">
      <c r="B245" s="150" t="s">
        <v>46</v>
      </c>
      <c r="C245" s="151"/>
      <c r="D245" s="151"/>
      <c r="E245" s="151"/>
      <c r="F245" s="151"/>
      <c r="G245" s="151"/>
      <c r="H245" s="151"/>
      <c r="I245" s="151"/>
      <c r="J245" s="151"/>
      <c r="K245" s="152"/>
      <c r="S245" s="81" t="s">
        <v>55</v>
      </c>
      <c r="T245" s="81">
        <v>0.75</v>
      </c>
    </row>
    <row r="246" spans="2:20" ht="15.75" outlineLevel="1" thickBot="1" x14ac:dyDescent="0.3">
      <c r="B246" s="94" t="s">
        <v>89</v>
      </c>
      <c r="C246" s="95"/>
      <c r="D246" s="95"/>
      <c r="E246" s="95"/>
      <c r="F246" s="95"/>
      <c r="G246" s="95"/>
      <c r="H246" s="95"/>
      <c r="I246" s="95"/>
      <c r="J246" s="95"/>
      <c r="K246" s="96"/>
      <c r="S246" s="81" t="s">
        <v>56</v>
      </c>
      <c r="T246" s="81">
        <v>0.5</v>
      </c>
    </row>
    <row r="247" spans="2:20" ht="65.099999999999994" customHeight="1" outlineLevel="1" thickBot="1" x14ac:dyDescent="0.3">
      <c r="B247" s="150" t="s">
        <v>46</v>
      </c>
      <c r="C247" s="151"/>
      <c r="D247" s="151"/>
      <c r="E247" s="151"/>
      <c r="F247" s="151"/>
      <c r="G247" s="151"/>
      <c r="H247" s="151"/>
      <c r="I247" s="151"/>
      <c r="J247" s="151"/>
      <c r="K247" s="152"/>
      <c r="S247" s="81" t="s">
        <v>57</v>
      </c>
      <c r="T247" s="81">
        <v>0.25</v>
      </c>
    </row>
    <row r="248" spans="2:20" ht="15.75" outlineLevel="1" thickBot="1" x14ac:dyDescent="0.3">
      <c r="B248" s="94" t="s">
        <v>216</v>
      </c>
      <c r="C248" s="95"/>
      <c r="D248" s="95"/>
      <c r="E248" s="95"/>
      <c r="F248" s="95"/>
      <c r="G248" s="95"/>
      <c r="H248" s="95"/>
      <c r="I248" s="95"/>
      <c r="J248" s="95"/>
      <c r="K248" s="96"/>
      <c r="S248" s="81" t="s">
        <v>58</v>
      </c>
      <c r="T248" s="81">
        <v>0.05</v>
      </c>
    </row>
    <row r="249" spans="2:20" ht="15.75" outlineLevel="1" thickBot="1" x14ac:dyDescent="0.3">
      <c r="B249" s="119" t="s">
        <v>177</v>
      </c>
      <c r="C249" s="120"/>
      <c r="D249" s="120"/>
      <c r="E249" s="120"/>
      <c r="F249" s="120"/>
      <c r="G249" s="120"/>
      <c r="H249" s="120"/>
      <c r="I249" s="120"/>
      <c r="J249" s="120"/>
      <c r="K249" s="121"/>
      <c r="S249" s="97">
        <f>IF(B249="",0,VLOOKUP(B249,S244:T248,2,FALSE))</f>
        <v>0.05</v>
      </c>
      <c r="T249" s="97">
        <f>IF(B253="",0,VLOOKUP(B253,S244:T248,2,FALSE))</f>
        <v>0.05</v>
      </c>
    </row>
    <row r="250" spans="2:20" ht="15" customHeight="1" outlineLevel="1" thickBot="1" x14ac:dyDescent="0.3">
      <c r="B250" s="116" t="s">
        <v>22</v>
      </c>
      <c r="C250" s="117"/>
      <c r="D250" s="117"/>
      <c r="E250" s="117"/>
      <c r="F250" s="117"/>
      <c r="G250" s="117"/>
      <c r="H250" s="117"/>
      <c r="I250" s="117"/>
      <c r="J250" s="117"/>
      <c r="K250" s="118"/>
    </row>
    <row r="251" spans="2:20" ht="65.099999999999994" customHeight="1" outlineLevel="1" thickBot="1" x14ac:dyDescent="0.3">
      <c r="B251" s="122" t="s">
        <v>174</v>
      </c>
      <c r="C251" s="123"/>
      <c r="D251" s="123"/>
      <c r="E251" s="123"/>
      <c r="F251" s="123"/>
      <c r="G251" s="123"/>
      <c r="H251" s="123"/>
      <c r="I251" s="123"/>
      <c r="J251" s="123"/>
      <c r="K251" s="124"/>
    </row>
    <row r="252" spans="2:20" ht="15.75" outlineLevel="1" thickBot="1" x14ac:dyDescent="0.3">
      <c r="B252" s="94" t="s">
        <v>23</v>
      </c>
      <c r="C252" s="95"/>
      <c r="D252" s="95"/>
      <c r="E252" s="95"/>
      <c r="F252" s="95"/>
      <c r="G252" s="95"/>
      <c r="H252" s="95"/>
      <c r="I252" s="95"/>
      <c r="J252" s="95"/>
      <c r="K252" s="96"/>
    </row>
    <row r="253" spans="2:20" ht="15.75" outlineLevel="1" thickBot="1" x14ac:dyDescent="0.3">
      <c r="B253" s="119" t="s">
        <v>177</v>
      </c>
      <c r="C253" s="120"/>
      <c r="D253" s="120"/>
      <c r="E253" s="120"/>
      <c r="F253" s="120"/>
      <c r="G253" s="120"/>
      <c r="H253" s="120"/>
      <c r="I253" s="120"/>
      <c r="J253" s="120"/>
      <c r="K253" s="121"/>
    </row>
    <row r="254" spans="2:20" ht="15" customHeight="1" outlineLevel="1" thickBot="1" x14ac:dyDescent="0.3">
      <c r="B254" s="166" t="s">
        <v>24</v>
      </c>
      <c r="C254" s="167"/>
      <c r="D254" s="167"/>
      <c r="E254" s="167"/>
      <c r="F254" s="167"/>
      <c r="G254" s="167"/>
      <c r="H254" s="167"/>
      <c r="I254" s="167"/>
      <c r="J254" s="167"/>
      <c r="K254" s="168"/>
    </row>
    <row r="255" spans="2:20" ht="65.099999999999994" customHeight="1" outlineLevel="1" thickBot="1" x14ac:dyDescent="0.3">
      <c r="B255" s="122" t="s">
        <v>175</v>
      </c>
      <c r="C255" s="123"/>
      <c r="D255" s="123"/>
      <c r="E255" s="123"/>
      <c r="F255" s="123"/>
      <c r="G255" s="123"/>
      <c r="H255" s="123"/>
      <c r="I255" s="123"/>
      <c r="J255" s="123"/>
      <c r="K255" s="124"/>
    </row>
    <row r="256" spans="2:20" ht="15.75" outlineLevel="1" thickBot="1" x14ac:dyDescent="0.3">
      <c r="B256" s="88" t="s">
        <v>25</v>
      </c>
      <c r="C256" s="88"/>
      <c r="D256" s="89"/>
      <c r="E256" s="89"/>
      <c r="F256" s="89"/>
      <c r="G256" s="89"/>
      <c r="H256" s="89"/>
      <c r="I256" s="89"/>
      <c r="J256" s="89"/>
      <c r="K256" s="90"/>
    </row>
    <row r="257" spans="2:11" ht="15.75" outlineLevel="1" thickBot="1" x14ac:dyDescent="0.3">
      <c r="B257" s="145" t="s">
        <v>19</v>
      </c>
      <c r="C257" s="146"/>
      <c r="D257" s="145" t="s">
        <v>2</v>
      </c>
      <c r="E257" s="146"/>
      <c r="F257" s="145" t="s">
        <v>3</v>
      </c>
      <c r="G257" s="146"/>
      <c r="H257" s="145" t="s">
        <v>4</v>
      </c>
      <c r="I257" s="146"/>
      <c r="J257" s="145" t="s">
        <v>5</v>
      </c>
      <c r="K257" s="146"/>
    </row>
    <row r="258" spans="2:11" ht="65.099999999999994" customHeight="1" outlineLevel="1" thickBot="1" x14ac:dyDescent="0.3">
      <c r="B258" s="119" t="s">
        <v>51</v>
      </c>
      <c r="C258" s="121"/>
      <c r="D258" s="119" t="s">
        <v>51</v>
      </c>
      <c r="E258" s="121"/>
      <c r="F258" s="119" t="s">
        <v>51</v>
      </c>
      <c r="G258" s="121"/>
      <c r="H258" s="119" t="s">
        <v>51</v>
      </c>
      <c r="I258" s="121"/>
      <c r="J258" s="119" t="s">
        <v>51</v>
      </c>
      <c r="K258" s="121"/>
    </row>
    <row r="259" spans="2:11" ht="15.75" outlineLevel="1" thickBot="1" x14ac:dyDescent="0.3">
      <c r="B259" s="145" t="s">
        <v>6</v>
      </c>
      <c r="C259" s="146"/>
      <c r="D259" s="145" t="s">
        <v>7</v>
      </c>
      <c r="E259" s="146"/>
      <c r="F259" s="145" t="s">
        <v>8</v>
      </c>
      <c r="G259" s="146"/>
      <c r="H259" s="145" t="s">
        <v>9</v>
      </c>
      <c r="I259" s="146"/>
      <c r="J259" s="145" t="s">
        <v>10</v>
      </c>
      <c r="K259" s="146"/>
    </row>
    <row r="260" spans="2:11" ht="65.099999999999994" customHeight="1" outlineLevel="1" thickBot="1" x14ac:dyDescent="0.3">
      <c r="B260" s="119" t="s">
        <v>51</v>
      </c>
      <c r="C260" s="121"/>
      <c r="D260" s="119" t="s">
        <v>51</v>
      </c>
      <c r="E260" s="121"/>
      <c r="F260" s="119" t="s">
        <v>51</v>
      </c>
      <c r="G260" s="121"/>
      <c r="H260" s="119" t="s">
        <v>51</v>
      </c>
      <c r="I260" s="121"/>
      <c r="J260" s="119" t="s">
        <v>51</v>
      </c>
      <c r="K260" s="121"/>
    </row>
    <row r="261" spans="2:11" ht="15.75" outlineLevel="1" thickBot="1" x14ac:dyDescent="0.3">
      <c r="B261" s="145" t="s">
        <v>26</v>
      </c>
      <c r="C261" s="146"/>
      <c r="D261" s="145" t="s">
        <v>27</v>
      </c>
      <c r="E261" s="146"/>
      <c r="F261" s="145" t="s">
        <v>28</v>
      </c>
      <c r="G261" s="146"/>
      <c r="H261" s="145" t="s">
        <v>29</v>
      </c>
      <c r="I261" s="146"/>
      <c r="J261" s="145" t="s">
        <v>30</v>
      </c>
      <c r="K261" s="146"/>
    </row>
    <row r="262" spans="2:11" ht="65.099999999999994" customHeight="1" outlineLevel="1" thickBot="1" x14ac:dyDescent="0.3">
      <c r="B262" s="119" t="s">
        <v>51</v>
      </c>
      <c r="C262" s="121"/>
      <c r="D262" s="119" t="s">
        <v>51</v>
      </c>
      <c r="E262" s="121"/>
      <c r="F262" s="119" t="s">
        <v>51</v>
      </c>
      <c r="G262" s="121"/>
      <c r="H262" s="119" t="s">
        <v>51</v>
      </c>
      <c r="I262" s="121"/>
      <c r="J262" s="119" t="s">
        <v>51</v>
      </c>
      <c r="K262" s="121"/>
    </row>
    <row r="263" spans="2:11" ht="15.75" outlineLevel="1" thickBot="1" x14ac:dyDescent="0.3">
      <c r="B263" s="88" t="s">
        <v>31</v>
      </c>
      <c r="C263" s="88"/>
      <c r="D263" s="89"/>
      <c r="E263" s="89"/>
      <c r="F263" s="89"/>
      <c r="G263" s="89"/>
      <c r="H263" s="89"/>
      <c r="I263" s="89"/>
      <c r="J263" s="89"/>
      <c r="K263" s="90"/>
    </row>
    <row r="264" spans="2:11" ht="15.75" outlineLevel="1" thickBot="1" x14ac:dyDescent="0.3">
      <c r="B264" s="145" t="s">
        <v>19</v>
      </c>
      <c r="C264" s="146"/>
      <c r="D264" s="145" t="s">
        <v>2</v>
      </c>
      <c r="E264" s="146"/>
      <c r="F264" s="145" t="s">
        <v>3</v>
      </c>
      <c r="G264" s="146"/>
      <c r="H264" s="145" t="s">
        <v>4</v>
      </c>
      <c r="I264" s="146"/>
      <c r="J264" s="145" t="s">
        <v>5</v>
      </c>
      <c r="K264" s="146"/>
    </row>
    <row r="265" spans="2:11" ht="15.75" outlineLevel="1" thickBot="1" x14ac:dyDescent="0.3">
      <c r="B265" s="143">
        <v>0</v>
      </c>
      <c r="C265" s="144"/>
      <c r="D265" s="143">
        <v>0</v>
      </c>
      <c r="E265" s="144"/>
      <c r="F265" s="143">
        <v>0</v>
      </c>
      <c r="G265" s="144"/>
      <c r="H265" s="143">
        <v>0</v>
      </c>
      <c r="I265" s="144"/>
      <c r="J265" s="143">
        <v>0</v>
      </c>
      <c r="K265" s="144"/>
    </row>
    <row r="266" spans="2:11" ht="15.75" outlineLevel="1" thickBot="1" x14ac:dyDescent="0.3">
      <c r="B266" s="145" t="s">
        <v>6</v>
      </c>
      <c r="C266" s="146"/>
      <c r="D266" s="145" t="s">
        <v>7</v>
      </c>
      <c r="E266" s="146"/>
      <c r="F266" s="145" t="s">
        <v>8</v>
      </c>
      <c r="G266" s="146"/>
      <c r="H266" s="145" t="s">
        <v>9</v>
      </c>
      <c r="I266" s="146"/>
      <c r="J266" s="145" t="s">
        <v>10</v>
      </c>
      <c r="K266" s="146"/>
    </row>
    <row r="267" spans="2:11" ht="15.75" outlineLevel="1" thickBot="1" x14ac:dyDescent="0.3">
      <c r="B267" s="143">
        <v>0</v>
      </c>
      <c r="C267" s="144"/>
      <c r="D267" s="143">
        <v>0</v>
      </c>
      <c r="E267" s="144"/>
      <c r="F267" s="143">
        <v>0</v>
      </c>
      <c r="G267" s="144"/>
      <c r="H267" s="143">
        <v>0</v>
      </c>
      <c r="I267" s="144"/>
      <c r="J267" s="143">
        <v>0</v>
      </c>
      <c r="K267" s="144"/>
    </row>
    <row r="268" spans="2:11" ht="15.75" outlineLevel="1" thickBot="1" x14ac:dyDescent="0.3">
      <c r="B268" s="145" t="s">
        <v>26</v>
      </c>
      <c r="C268" s="146"/>
      <c r="D268" s="145" t="s">
        <v>27</v>
      </c>
      <c r="E268" s="146"/>
      <c r="F268" s="145" t="s">
        <v>28</v>
      </c>
      <c r="G268" s="146"/>
      <c r="H268" s="145" t="s">
        <v>29</v>
      </c>
      <c r="I268" s="146"/>
      <c r="J268" s="145" t="s">
        <v>30</v>
      </c>
      <c r="K268" s="146"/>
    </row>
    <row r="269" spans="2:11" ht="15.75" outlineLevel="1" thickBot="1" x14ac:dyDescent="0.3">
      <c r="B269" s="143">
        <v>0</v>
      </c>
      <c r="C269" s="144"/>
      <c r="D269" s="143">
        <v>0</v>
      </c>
      <c r="E269" s="144"/>
      <c r="F269" s="143">
        <v>0</v>
      </c>
      <c r="G269" s="144"/>
      <c r="H269" s="143">
        <v>0</v>
      </c>
      <c r="I269" s="144"/>
      <c r="J269" s="143">
        <v>0</v>
      </c>
      <c r="K269" s="144"/>
    </row>
    <row r="270" spans="2:11" ht="15.75" outlineLevel="1" thickBot="1" x14ac:dyDescent="0.3">
      <c r="B270" s="162" t="s">
        <v>32</v>
      </c>
      <c r="C270" s="163"/>
      <c r="D270" s="162" t="s">
        <v>33</v>
      </c>
      <c r="E270" s="163"/>
      <c r="F270" s="162" t="s">
        <v>34</v>
      </c>
      <c r="G270" s="163"/>
    </row>
    <row r="271" spans="2:11" ht="15.75" outlineLevel="1" thickBot="1" x14ac:dyDescent="0.3">
      <c r="B271" s="155">
        <f>SUM(B265:K265,B267:K267,B269:K269)</f>
        <v>0</v>
      </c>
      <c r="C271" s="165"/>
      <c r="D271" s="157">
        <f>NPV(0.05,B265:K265,B267:K267,B269:K269)</f>
        <v>0</v>
      </c>
      <c r="E271" s="158"/>
      <c r="F271" s="155">
        <f>D271*S249*T249</f>
        <v>0</v>
      </c>
      <c r="G271" s="165"/>
    </row>
    <row r="272" spans="2:11" ht="15.75" outlineLevel="1" thickBot="1" x14ac:dyDescent="0.3">
      <c r="B272" s="98"/>
      <c r="C272" s="99"/>
      <c r="D272" s="100"/>
      <c r="E272" s="100"/>
      <c r="F272" s="98"/>
      <c r="G272" s="99"/>
    </row>
    <row r="273" spans="2:20" ht="15.75" outlineLevel="1" thickBot="1" x14ac:dyDescent="0.3">
      <c r="B273" s="162" t="s">
        <v>199</v>
      </c>
      <c r="C273" s="163"/>
      <c r="D273" s="162" t="s">
        <v>200</v>
      </c>
      <c r="E273" s="163"/>
      <c r="F273" s="162" t="s">
        <v>201</v>
      </c>
      <c r="G273" s="163"/>
    </row>
    <row r="274" spans="2:20" ht="15.75" outlineLevel="1" thickBot="1" x14ac:dyDescent="0.3">
      <c r="B274" s="155">
        <f>SUM(B151,B181,B211,B241,B271)</f>
        <v>0</v>
      </c>
      <c r="C274" s="165"/>
      <c r="D274" s="169">
        <f>SUM(D151,D181,D211,D241,D271)</f>
        <v>0</v>
      </c>
      <c r="E274" s="170"/>
      <c r="F274" s="155">
        <f>SUM(F151,F181,F211,F241,F271)</f>
        <v>0</v>
      </c>
      <c r="G274" s="156"/>
    </row>
    <row r="275" spans="2:20" ht="15.75" thickBot="1" x14ac:dyDescent="0.3"/>
    <row r="276" spans="2:20" ht="15.75" collapsed="1" thickBot="1" x14ac:dyDescent="0.3">
      <c r="B276" s="74" t="str">
        <f>CONCATENATE("Impacts - ",B2)</f>
        <v>Impacts - Research Program 3</v>
      </c>
      <c r="C276" s="71"/>
      <c r="D276" s="71" t="str">
        <f>D2</f>
        <v>[Research Program 3 Name]</v>
      </c>
      <c r="E276" s="71"/>
      <c r="F276" s="71"/>
      <c r="G276" s="71"/>
      <c r="H276" s="71"/>
      <c r="I276" s="71"/>
      <c r="J276" s="71"/>
      <c r="K276" s="72"/>
    </row>
    <row r="277" spans="2:20" ht="15.75" outlineLevel="1" thickBot="1" x14ac:dyDescent="0.3"/>
    <row r="278" spans="2:20" ht="15.75" outlineLevel="1" thickBot="1" x14ac:dyDescent="0.3">
      <c r="B278" s="82" t="s">
        <v>126</v>
      </c>
      <c r="C278" s="83"/>
      <c r="D278" s="83"/>
      <c r="E278" s="83"/>
      <c r="F278" s="83"/>
      <c r="G278" s="83"/>
      <c r="H278" s="83"/>
      <c r="I278" s="83"/>
      <c r="J278" s="83"/>
      <c r="K278" s="84"/>
      <c r="S278" s="81" t="s">
        <v>52</v>
      </c>
      <c r="T278" s="81" t="s">
        <v>53</v>
      </c>
    </row>
    <row r="279" spans="2:20" ht="15.75" outlineLevel="1" thickBot="1" x14ac:dyDescent="0.3">
      <c r="B279" s="101" t="s">
        <v>209</v>
      </c>
      <c r="C279" s="92"/>
      <c r="D279" s="92"/>
      <c r="E279" s="92"/>
      <c r="F279" s="92"/>
      <c r="G279" s="92"/>
      <c r="H279" s="92"/>
      <c r="I279" s="92"/>
      <c r="J279" s="92"/>
      <c r="K279" s="93"/>
      <c r="S279" s="81" t="s">
        <v>54</v>
      </c>
      <c r="T279" s="81">
        <v>0.95</v>
      </c>
    </row>
    <row r="280" spans="2:20" ht="15.75" outlineLevel="1" thickBot="1" x14ac:dyDescent="0.3">
      <c r="B280" s="150" t="s">
        <v>46</v>
      </c>
      <c r="C280" s="151"/>
      <c r="D280" s="151"/>
      <c r="E280" s="151"/>
      <c r="F280" s="151"/>
      <c r="G280" s="151"/>
      <c r="H280" s="151"/>
      <c r="I280" s="151"/>
      <c r="J280" s="151"/>
      <c r="K280" s="152"/>
      <c r="S280" s="81" t="s">
        <v>55</v>
      </c>
      <c r="T280" s="81">
        <v>0.75</v>
      </c>
    </row>
    <row r="281" spans="2:20" ht="30" customHeight="1" outlineLevel="1" thickBot="1" x14ac:dyDescent="0.3">
      <c r="B281" s="159" t="s">
        <v>219</v>
      </c>
      <c r="C281" s="160"/>
      <c r="D281" s="160"/>
      <c r="E281" s="160"/>
      <c r="F281" s="160"/>
      <c r="G281" s="160"/>
      <c r="H281" s="160"/>
      <c r="I281" s="160"/>
      <c r="J281" s="160"/>
      <c r="K281" s="161"/>
      <c r="S281" s="81" t="s">
        <v>56</v>
      </c>
      <c r="T281" s="81">
        <v>0.5</v>
      </c>
    </row>
    <row r="282" spans="2:20" ht="65.099999999999994" customHeight="1" outlineLevel="1" thickBot="1" x14ac:dyDescent="0.3">
      <c r="B282" s="150" t="s">
        <v>46</v>
      </c>
      <c r="C282" s="151"/>
      <c r="D282" s="151"/>
      <c r="E282" s="151"/>
      <c r="F282" s="151"/>
      <c r="G282" s="151"/>
      <c r="H282" s="151"/>
      <c r="I282" s="151"/>
      <c r="J282" s="151"/>
      <c r="K282" s="152"/>
      <c r="S282" s="81" t="s">
        <v>57</v>
      </c>
      <c r="T282" s="81">
        <v>0.25</v>
      </c>
    </row>
    <row r="283" spans="2:20" ht="15.75" outlineLevel="1" thickBot="1" x14ac:dyDescent="0.3">
      <c r="B283" s="94" t="s">
        <v>217</v>
      </c>
      <c r="C283" s="95"/>
      <c r="D283" s="95"/>
      <c r="E283" s="95"/>
      <c r="F283" s="95"/>
      <c r="G283" s="95"/>
      <c r="H283" s="95"/>
      <c r="I283" s="95"/>
      <c r="J283" s="95"/>
      <c r="K283" s="96"/>
      <c r="S283" s="81" t="s">
        <v>58</v>
      </c>
      <c r="T283" s="81">
        <v>0.05</v>
      </c>
    </row>
    <row r="284" spans="2:20" ht="15.75" outlineLevel="1" thickBot="1" x14ac:dyDescent="0.3">
      <c r="B284" s="119" t="s">
        <v>177</v>
      </c>
      <c r="C284" s="120"/>
      <c r="D284" s="120"/>
      <c r="E284" s="120"/>
      <c r="F284" s="120"/>
      <c r="G284" s="120"/>
      <c r="H284" s="120"/>
      <c r="I284" s="120"/>
      <c r="J284" s="120"/>
      <c r="K284" s="121"/>
      <c r="S284" s="97">
        <f>IF(B284="",0,VLOOKUP(B284,S279:T283,2,FALSE))</f>
        <v>0.05</v>
      </c>
      <c r="T284" s="97">
        <f>IF(B288="",0,VLOOKUP(B288,S279:T283,2,FALSE))</f>
        <v>0.05</v>
      </c>
    </row>
    <row r="285" spans="2:20" ht="30" customHeight="1" outlineLevel="1" thickBot="1" x14ac:dyDescent="0.3">
      <c r="B285" s="116" t="s">
        <v>84</v>
      </c>
      <c r="C285" s="117"/>
      <c r="D285" s="117"/>
      <c r="E285" s="117"/>
      <c r="F285" s="117"/>
      <c r="G285" s="117"/>
      <c r="H285" s="117"/>
      <c r="I285" s="117"/>
      <c r="J285" s="117"/>
      <c r="K285" s="118"/>
    </row>
    <row r="286" spans="2:20" ht="65.099999999999994" customHeight="1" outlineLevel="1" thickBot="1" x14ac:dyDescent="0.3">
      <c r="B286" s="122" t="s">
        <v>173</v>
      </c>
      <c r="C286" s="123"/>
      <c r="D286" s="123"/>
      <c r="E286" s="123"/>
      <c r="F286" s="123"/>
      <c r="G286" s="123"/>
      <c r="H286" s="123"/>
      <c r="I286" s="123"/>
      <c r="J286" s="123"/>
      <c r="K286" s="124"/>
    </row>
    <row r="287" spans="2:20" ht="15.75" outlineLevel="1" thickBot="1" x14ac:dyDescent="0.3">
      <c r="B287" s="94" t="s">
        <v>218</v>
      </c>
      <c r="C287" s="95"/>
      <c r="D287" s="95"/>
      <c r="E287" s="95"/>
      <c r="F287" s="95"/>
      <c r="G287" s="95"/>
      <c r="H287" s="95"/>
      <c r="I287" s="95"/>
      <c r="J287" s="95"/>
      <c r="K287" s="96"/>
    </row>
    <row r="288" spans="2:20" ht="15.75" outlineLevel="1" thickBot="1" x14ac:dyDescent="0.3">
      <c r="B288" s="119" t="s">
        <v>177</v>
      </c>
      <c r="C288" s="120"/>
      <c r="D288" s="120"/>
      <c r="E288" s="120"/>
      <c r="F288" s="120"/>
      <c r="G288" s="120"/>
      <c r="H288" s="120"/>
      <c r="I288" s="120"/>
      <c r="J288" s="120"/>
      <c r="K288" s="121"/>
    </row>
    <row r="289" spans="2:11" ht="15.75" outlineLevel="1" thickBot="1" x14ac:dyDescent="0.3">
      <c r="B289" s="116" t="s">
        <v>85</v>
      </c>
      <c r="C289" s="117"/>
      <c r="D289" s="117"/>
      <c r="E289" s="117"/>
      <c r="F289" s="117"/>
      <c r="G289" s="117"/>
      <c r="H289" s="117"/>
      <c r="I289" s="117"/>
      <c r="J289" s="117"/>
      <c r="K289" s="118"/>
    </row>
    <row r="290" spans="2:11" ht="65.099999999999994" customHeight="1" outlineLevel="1" thickBot="1" x14ac:dyDescent="0.3">
      <c r="B290" s="150" t="s">
        <v>46</v>
      </c>
      <c r="C290" s="151"/>
      <c r="D290" s="151"/>
      <c r="E290" s="151"/>
      <c r="F290" s="151"/>
      <c r="G290" s="151"/>
      <c r="H290" s="151"/>
      <c r="I290" s="151"/>
      <c r="J290" s="151"/>
      <c r="K290" s="152"/>
    </row>
    <row r="291" spans="2:11" ht="15.75" outlineLevel="1" thickBot="1" x14ac:dyDescent="0.3">
      <c r="B291" s="88" t="s">
        <v>220</v>
      </c>
      <c r="C291" s="88"/>
      <c r="D291" s="89"/>
      <c r="E291" s="89"/>
      <c r="F291" s="89"/>
      <c r="G291" s="89"/>
      <c r="H291" s="89"/>
      <c r="I291" s="89"/>
      <c r="J291" s="89"/>
      <c r="K291" s="90"/>
    </row>
    <row r="292" spans="2:11" ht="15.75" outlineLevel="1" thickBot="1" x14ac:dyDescent="0.3">
      <c r="B292" s="145" t="s">
        <v>19</v>
      </c>
      <c r="C292" s="146"/>
      <c r="D292" s="145" t="s">
        <v>2</v>
      </c>
      <c r="E292" s="146"/>
      <c r="F292" s="145" t="s">
        <v>3</v>
      </c>
      <c r="G292" s="146"/>
      <c r="H292" s="145" t="s">
        <v>4</v>
      </c>
      <c r="I292" s="146"/>
      <c r="J292" s="145" t="s">
        <v>5</v>
      </c>
      <c r="K292" s="146"/>
    </row>
    <row r="293" spans="2:11" ht="65.099999999999994" customHeight="1" outlineLevel="1" thickBot="1" x14ac:dyDescent="0.3">
      <c r="B293" s="153" t="s">
        <v>51</v>
      </c>
      <c r="C293" s="154"/>
      <c r="D293" s="153" t="s">
        <v>51</v>
      </c>
      <c r="E293" s="154"/>
      <c r="F293" s="153" t="s">
        <v>51</v>
      </c>
      <c r="G293" s="154"/>
      <c r="H293" s="153" t="s">
        <v>51</v>
      </c>
      <c r="I293" s="154"/>
      <c r="J293" s="153" t="s">
        <v>51</v>
      </c>
      <c r="K293" s="154"/>
    </row>
    <row r="294" spans="2:11" ht="15.75" outlineLevel="1" thickBot="1" x14ac:dyDescent="0.3">
      <c r="B294" s="145" t="s">
        <v>6</v>
      </c>
      <c r="C294" s="146"/>
      <c r="D294" s="145" t="s">
        <v>7</v>
      </c>
      <c r="E294" s="146"/>
      <c r="F294" s="145" t="s">
        <v>8</v>
      </c>
      <c r="G294" s="146"/>
      <c r="H294" s="145" t="s">
        <v>9</v>
      </c>
      <c r="I294" s="146"/>
      <c r="J294" s="145" t="s">
        <v>10</v>
      </c>
      <c r="K294" s="146"/>
    </row>
    <row r="295" spans="2:11" ht="65.099999999999994" customHeight="1" outlineLevel="1" thickBot="1" x14ac:dyDescent="0.3">
      <c r="B295" s="153" t="s">
        <v>51</v>
      </c>
      <c r="C295" s="154"/>
      <c r="D295" s="153" t="s">
        <v>51</v>
      </c>
      <c r="E295" s="154"/>
      <c r="F295" s="153" t="s">
        <v>51</v>
      </c>
      <c r="G295" s="154"/>
      <c r="H295" s="153" t="s">
        <v>51</v>
      </c>
      <c r="I295" s="154"/>
      <c r="J295" s="153" t="s">
        <v>51</v>
      </c>
      <c r="K295" s="154"/>
    </row>
    <row r="296" spans="2:11" ht="15.75" outlineLevel="1" thickBot="1" x14ac:dyDescent="0.3">
      <c r="B296" s="145" t="s">
        <v>26</v>
      </c>
      <c r="C296" s="146"/>
      <c r="D296" s="145" t="s">
        <v>27</v>
      </c>
      <c r="E296" s="146"/>
      <c r="F296" s="145" t="s">
        <v>28</v>
      </c>
      <c r="G296" s="146"/>
      <c r="H296" s="145" t="s">
        <v>29</v>
      </c>
      <c r="I296" s="146"/>
      <c r="J296" s="145" t="s">
        <v>30</v>
      </c>
      <c r="K296" s="146"/>
    </row>
    <row r="297" spans="2:11" ht="65.099999999999994" customHeight="1" outlineLevel="1" thickBot="1" x14ac:dyDescent="0.3">
      <c r="B297" s="153" t="s">
        <v>51</v>
      </c>
      <c r="C297" s="154"/>
      <c r="D297" s="153" t="s">
        <v>51</v>
      </c>
      <c r="E297" s="154"/>
      <c r="F297" s="153" t="s">
        <v>51</v>
      </c>
      <c r="G297" s="154"/>
      <c r="H297" s="153" t="s">
        <v>51</v>
      </c>
      <c r="I297" s="154"/>
      <c r="J297" s="153" t="s">
        <v>51</v>
      </c>
      <c r="K297" s="154"/>
    </row>
    <row r="298" spans="2:11" ht="15.75" outlineLevel="1" thickBot="1" x14ac:dyDescent="0.3">
      <c r="B298" s="88" t="s">
        <v>211</v>
      </c>
      <c r="C298" s="88"/>
      <c r="D298" s="89"/>
      <c r="E298" s="89"/>
      <c r="F298" s="89"/>
      <c r="G298" s="89"/>
      <c r="H298" s="89"/>
      <c r="I298" s="89"/>
      <c r="J298" s="89"/>
      <c r="K298" s="90"/>
    </row>
    <row r="299" spans="2:11" ht="15.75" outlineLevel="1" thickBot="1" x14ac:dyDescent="0.3">
      <c r="B299" s="145" t="s">
        <v>19</v>
      </c>
      <c r="C299" s="146"/>
      <c r="D299" s="145" t="s">
        <v>2</v>
      </c>
      <c r="E299" s="146"/>
      <c r="F299" s="145" t="s">
        <v>3</v>
      </c>
      <c r="G299" s="146"/>
      <c r="H299" s="145" t="s">
        <v>4</v>
      </c>
      <c r="I299" s="146"/>
      <c r="J299" s="145" t="s">
        <v>5</v>
      </c>
      <c r="K299" s="146"/>
    </row>
    <row r="300" spans="2:11" ht="15.75" outlineLevel="1" thickBot="1" x14ac:dyDescent="0.3">
      <c r="B300" s="143">
        <v>0</v>
      </c>
      <c r="C300" s="144"/>
      <c r="D300" s="143">
        <v>0</v>
      </c>
      <c r="E300" s="144"/>
      <c r="F300" s="143">
        <v>0</v>
      </c>
      <c r="G300" s="144"/>
      <c r="H300" s="143">
        <v>0</v>
      </c>
      <c r="I300" s="144"/>
      <c r="J300" s="143">
        <v>0</v>
      </c>
      <c r="K300" s="144"/>
    </row>
    <row r="301" spans="2:11" ht="15.75" outlineLevel="1" thickBot="1" x14ac:dyDescent="0.3">
      <c r="B301" s="145" t="s">
        <v>6</v>
      </c>
      <c r="C301" s="146"/>
      <c r="D301" s="145" t="s">
        <v>7</v>
      </c>
      <c r="E301" s="146"/>
      <c r="F301" s="145" t="s">
        <v>8</v>
      </c>
      <c r="G301" s="146"/>
      <c r="H301" s="145" t="s">
        <v>9</v>
      </c>
      <c r="I301" s="146"/>
      <c r="J301" s="145" t="s">
        <v>10</v>
      </c>
      <c r="K301" s="146"/>
    </row>
    <row r="302" spans="2:11" ht="15.75" outlineLevel="1" thickBot="1" x14ac:dyDescent="0.3">
      <c r="B302" s="143">
        <v>0</v>
      </c>
      <c r="C302" s="144"/>
      <c r="D302" s="143">
        <v>0</v>
      </c>
      <c r="E302" s="144"/>
      <c r="F302" s="143">
        <v>0</v>
      </c>
      <c r="G302" s="144"/>
      <c r="H302" s="143">
        <v>0</v>
      </c>
      <c r="I302" s="144"/>
      <c r="J302" s="143">
        <v>0</v>
      </c>
      <c r="K302" s="144"/>
    </row>
    <row r="303" spans="2:11" ht="15.75" outlineLevel="1" thickBot="1" x14ac:dyDescent="0.3">
      <c r="B303" s="145" t="s">
        <v>26</v>
      </c>
      <c r="C303" s="146"/>
      <c r="D303" s="145" t="s">
        <v>27</v>
      </c>
      <c r="E303" s="146"/>
      <c r="F303" s="145" t="s">
        <v>28</v>
      </c>
      <c r="G303" s="146"/>
      <c r="H303" s="145" t="s">
        <v>29</v>
      </c>
      <c r="I303" s="146"/>
      <c r="J303" s="145" t="s">
        <v>30</v>
      </c>
      <c r="K303" s="146"/>
    </row>
    <row r="304" spans="2:11" ht="15.75" outlineLevel="1" thickBot="1" x14ac:dyDescent="0.3">
      <c r="B304" s="143">
        <v>0</v>
      </c>
      <c r="C304" s="144"/>
      <c r="D304" s="143">
        <v>0</v>
      </c>
      <c r="E304" s="144"/>
      <c r="F304" s="143">
        <v>0</v>
      </c>
      <c r="G304" s="144"/>
      <c r="H304" s="143">
        <v>0</v>
      </c>
      <c r="I304" s="144"/>
      <c r="J304" s="143">
        <v>0</v>
      </c>
      <c r="K304" s="144"/>
    </row>
    <row r="305" spans="2:20" ht="15.75" outlineLevel="1" thickBot="1" x14ac:dyDescent="0.3">
      <c r="B305" s="162" t="s">
        <v>32</v>
      </c>
      <c r="C305" s="163"/>
      <c r="D305" s="162" t="s">
        <v>33</v>
      </c>
      <c r="E305" s="163"/>
      <c r="F305" s="162" t="s">
        <v>34</v>
      </c>
      <c r="G305" s="163"/>
    </row>
    <row r="306" spans="2:20" ht="15.75" outlineLevel="1" thickBot="1" x14ac:dyDescent="0.3">
      <c r="B306" s="155">
        <f>SUM(B300:K300,B302:K302,B304:K304)</f>
        <v>0</v>
      </c>
      <c r="C306" s="156"/>
      <c r="D306" s="164">
        <f>NPV(0.05,B300:K300,B302:K302,B304:K304)</f>
        <v>0</v>
      </c>
      <c r="E306" s="158"/>
      <c r="F306" s="155">
        <f>D306*S284*T284</f>
        <v>0</v>
      </c>
      <c r="G306" s="156"/>
    </row>
    <row r="307" spans="2:20" ht="15.75" outlineLevel="1" thickBot="1" x14ac:dyDescent="0.3"/>
    <row r="308" spans="2:20" ht="15.75" outlineLevel="1" thickBot="1" x14ac:dyDescent="0.3">
      <c r="B308" s="82" t="s">
        <v>127</v>
      </c>
      <c r="C308" s="83"/>
      <c r="D308" s="83"/>
      <c r="E308" s="83"/>
      <c r="F308" s="83"/>
      <c r="G308" s="83"/>
      <c r="H308" s="83"/>
      <c r="I308" s="83"/>
      <c r="J308" s="83"/>
      <c r="K308" s="84"/>
    </row>
    <row r="309" spans="2:20" ht="15.75" outlineLevel="1" thickBot="1" x14ac:dyDescent="0.3">
      <c r="B309" s="101" t="s">
        <v>209</v>
      </c>
      <c r="C309" s="92"/>
      <c r="D309" s="92"/>
      <c r="E309" s="92"/>
      <c r="F309" s="92"/>
      <c r="G309" s="92"/>
      <c r="H309" s="92"/>
      <c r="I309" s="92"/>
      <c r="J309" s="92"/>
      <c r="K309" s="93"/>
      <c r="S309" s="81" t="s">
        <v>52</v>
      </c>
      <c r="T309" s="81" t="s">
        <v>53</v>
      </c>
    </row>
    <row r="310" spans="2:20" ht="15.75" outlineLevel="1" thickBot="1" x14ac:dyDescent="0.3">
      <c r="B310" s="150" t="s">
        <v>46</v>
      </c>
      <c r="C310" s="151"/>
      <c r="D310" s="151"/>
      <c r="E310" s="151"/>
      <c r="F310" s="151"/>
      <c r="G310" s="151"/>
      <c r="H310" s="151"/>
      <c r="I310" s="151"/>
      <c r="J310" s="151"/>
      <c r="K310" s="152"/>
      <c r="S310" s="81" t="s">
        <v>54</v>
      </c>
      <c r="T310" s="81">
        <v>0.95</v>
      </c>
    </row>
    <row r="311" spans="2:20" ht="30.6" customHeight="1" outlineLevel="1" thickBot="1" x14ac:dyDescent="0.3">
      <c r="B311" s="159" t="s">
        <v>219</v>
      </c>
      <c r="C311" s="160"/>
      <c r="D311" s="160"/>
      <c r="E311" s="160"/>
      <c r="F311" s="160"/>
      <c r="G311" s="160"/>
      <c r="H311" s="160"/>
      <c r="I311" s="160"/>
      <c r="J311" s="160"/>
      <c r="K311" s="161"/>
      <c r="S311" s="81" t="s">
        <v>55</v>
      </c>
      <c r="T311" s="81">
        <v>0.75</v>
      </c>
    </row>
    <row r="312" spans="2:20" ht="65.099999999999994" customHeight="1" outlineLevel="1" thickBot="1" x14ac:dyDescent="0.3">
      <c r="B312" s="150" t="s">
        <v>46</v>
      </c>
      <c r="C312" s="151"/>
      <c r="D312" s="151"/>
      <c r="E312" s="151"/>
      <c r="F312" s="151"/>
      <c r="G312" s="151"/>
      <c r="H312" s="151"/>
      <c r="I312" s="151"/>
      <c r="J312" s="151"/>
      <c r="K312" s="152"/>
      <c r="S312" s="81" t="s">
        <v>56</v>
      </c>
      <c r="T312" s="81">
        <v>0.5</v>
      </c>
    </row>
    <row r="313" spans="2:20" ht="15.75" outlineLevel="1" thickBot="1" x14ac:dyDescent="0.3">
      <c r="B313" s="94" t="s">
        <v>217</v>
      </c>
      <c r="C313" s="95"/>
      <c r="D313" s="95"/>
      <c r="E313" s="95"/>
      <c r="F313" s="95"/>
      <c r="G313" s="95"/>
      <c r="H313" s="95"/>
      <c r="I313" s="95"/>
      <c r="J313" s="95"/>
      <c r="K313" s="96"/>
      <c r="S313" s="81" t="s">
        <v>57</v>
      </c>
      <c r="T313" s="81">
        <v>0.25</v>
      </c>
    </row>
    <row r="314" spans="2:20" ht="15.75" outlineLevel="1" thickBot="1" x14ac:dyDescent="0.3">
      <c r="B314" s="119" t="s">
        <v>177</v>
      </c>
      <c r="C314" s="120"/>
      <c r="D314" s="120"/>
      <c r="E314" s="120"/>
      <c r="F314" s="120"/>
      <c r="G314" s="120"/>
      <c r="H314" s="120"/>
      <c r="I314" s="120"/>
      <c r="J314" s="120"/>
      <c r="K314" s="121"/>
      <c r="S314" s="81" t="s">
        <v>58</v>
      </c>
      <c r="T314" s="81">
        <v>0.05</v>
      </c>
    </row>
    <row r="315" spans="2:20" ht="30" customHeight="1" outlineLevel="1" thickBot="1" x14ac:dyDescent="0.3">
      <c r="B315" s="116" t="s">
        <v>84</v>
      </c>
      <c r="C315" s="117"/>
      <c r="D315" s="117"/>
      <c r="E315" s="117"/>
      <c r="F315" s="117"/>
      <c r="G315" s="117"/>
      <c r="H315" s="117"/>
      <c r="I315" s="117"/>
      <c r="J315" s="117"/>
      <c r="K315" s="118"/>
      <c r="S315" s="97">
        <f>IF(B314="",0,VLOOKUP(B314,S310:T314,2,FALSE))</f>
        <v>0.05</v>
      </c>
      <c r="T315" s="97">
        <f>IF(B318="",0,VLOOKUP(B318,S310:T314,2,FALSE))</f>
        <v>0.05</v>
      </c>
    </row>
    <row r="316" spans="2:20" ht="65.099999999999994" customHeight="1" outlineLevel="1" thickBot="1" x14ac:dyDescent="0.3">
      <c r="B316" s="122" t="s">
        <v>173</v>
      </c>
      <c r="C316" s="123"/>
      <c r="D316" s="123"/>
      <c r="E316" s="123"/>
      <c r="F316" s="123"/>
      <c r="G316" s="123"/>
      <c r="H316" s="123"/>
      <c r="I316" s="123"/>
      <c r="J316" s="123"/>
      <c r="K316" s="124"/>
    </row>
    <row r="317" spans="2:20" ht="15.75" outlineLevel="1" thickBot="1" x14ac:dyDescent="0.3">
      <c r="B317" s="94" t="s">
        <v>218</v>
      </c>
      <c r="C317" s="95"/>
      <c r="D317" s="95"/>
      <c r="E317" s="95"/>
      <c r="F317" s="95"/>
      <c r="G317" s="95"/>
      <c r="H317" s="95"/>
      <c r="I317" s="95"/>
      <c r="J317" s="95"/>
      <c r="K317" s="96"/>
    </row>
    <row r="318" spans="2:20" ht="15.75" outlineLevel="1" thickBot="1" x14ac:dyDescent="0.3">
      <c r="B318" s="119" t="s">
        <v>177</v>
      </c>
      <c r="C318" s="120"/>
      <c r="D318" s="120"/>
      <c r="E318" s="120"/>
      <c r="F318" s="120"/>
      <c r="G318" s="120"/>
      <c r="H318" s="120"/>
      <c r="I318" s="120"/>
      <c r="J318" s="120"/>
      <c r="K318" s="121"/>
    </row>
    <row r="319" spans="2:20" ht="15.75" customHeight="1" outlineLevel="1" thickBot="1" x14ac:dyDescent="0.3">
      <c r="B319" s="116" t="s">
        <v>85</v>
      </c>
      <c r="C319" s="117"/>
      <c r="D319" s="117"/>
      <c r="E319" s="117"/>
      <c r="F319" s="117"/>
      <c r="G319" s="117"/>
      <c r="H319" s="117"/>
      <c r="I319" s="117"/>
      <c r="J319" s="117"/>
      <c r="K319" s="118"/>
    </row>
    <row r="320" spans="2:20" ht="65.099999999999994" customHeight="1" outlineLevel="1" thickBot="1" x14ac:dyDescent="0.3">
      <c r="B320" s="150" t="s">
        <v>46</v>
      </c>
      <c r="C320" s="151"/>
      <c r="D320" s="151"/>
      <c r="E320" s="151"/>
      <c r="F320" s="151"/>
      <c r="G320" s="151"/>
      <c r="H320" s="151"/>
      <c r="I320" s="151"/>
      <c r="J320" s="151"/>
      <c r="K320" s="152"/>
    </row>
    <row r="321" spans="2:11" ht="15" customHeight="1" outlineLevel="1" thickBot="1" x14ac:dyDescent="0.3">
      <c r="B321" s="88" t="s">
        <v>220</v>
      </c>
      <c r="C321" s="88"/>
      <c r="D321" s="89"/>
      <c r="E321" s="89"/>
      <c r="F321" s="89"/>
      <c r="G321" s="89"/>
      <c r="H321" s="89"/>
      <c r="I321" s="89"/>
      <c r="J321" s="89"/>
      <c r="K321" s="90"/>
    </row>
    <row r="322" spans="2:11" ht="15.75" outlineLevel="1" thickBot="1" x14ac:dyDescent="0.3">
      <c r="B322" s="145" t="s">
        <v>19</v>
      </c>
      <c r="C322" s="146"/>
      <c r="D322" s="145" t="s">
        <v>2</v>
      </c>
      <c r="E322" s="146"/>
      <c r="F322" s="145" t="s">
        <v>3</v>
      </c>
      <c r="G322" s="146"/>
      <c r="H322" s="145" t="s">
        <v>4</v>
      </c>
      <c r="I322" s="146"/>
      <c r="J322" s="145" t="s">
        <v>5</v>
      </c>
      <c r="K322" s="146"/>
    </row>
    <row r="323" spans="2:11" ht="65.099999999999994" customHeight="1" outlineLevel="1" thickBot="1" x14ac:dyDescent="0.3">
      <c r="B323" s="153" t="s">
        <v>51</v>
      </c>
      <c r="C323" s="154"/>
      <c r="D323" s="153" t="s">
        <v>51</v>
      </c>
      <c r="E323" s="154"/>
      <c r="F323" s="153" t="s">
        <v>51</v>
      </c>
      <c r="G323" s="154"/>
      <c r="H323" s="153" t="s">
        <v>51</v>
      </c>
      <c r="I323" s="154"/>
      <c r="J323" s="153" t="s">
        <v>51</v>
      </c>
      <c r="K323" s="154"/>
    </row>
    <row r="324" spans="2:11" ht="15.75" outlineLevel="1" thickBot="1" x14ac:dyDescent="0.3">
      <c r="B324" s="145" t="s">
        <v>6</v>
      </c>
      <c r="C324" s="146"/>
      <c r="D324" s="145" t="s">
        <v>7</v>
      </c>
      <c r="E324" s="146"/>
      <c r="F324" s="145" t="s">
        <v>8</v>
      </c>
      <c r="G324" s="146"/>
      <c r="H324" s="145" t="s">
        <v>9</v>
      </c>
      <c r="I324" s="146"/>
      <c r="J324" s="145" t="s">
        <v>10</v>
      </c>
      <c r="K324" s="146"/>
    </row>
    <row r="325" spans="2:11" ht="65.099999999999994" customHeight="1" outlineLevel="1" thickBot="1" x14ac:dyDescent="0.3">
      <c r="B325" s="153" t="s">
        <v>51</v>
      </c>
      <c r="C325" s="154"/>
      <c r="D325" s="153" t="s">
        <v>51</v>
      </c>
      <c r="E325" s="154"/>
      <c r="F325" s="153" t="s">
        <v>51</v>
      </c>
      <c r="G325" s="154"/>
      <c r="H325" s="153" t="s">
        <v>51</v>
      </c>
      <c r="I325" s="154"/>
      <c r="J325" s="153" t="s">
        <v>51</v>
      </c>
      <c r="K325" s="154"/>
    </row>
    <row r="326" spans="2:11" ht="15.75" outlineLevel="1" thickBot="1" x14ac:dyDescent="0.3">
      <c r="B326" s="145" t="s">
        <v>26</v>
      </c>
      <c r="C326" s="146"/>
      <c r="D326" s="145" t="s">
        <v>27</v>
      </c>
      <c r="E326" s="146"/>
      <c r="F326" s="145" t="s">
        <v>28</v>
      </c>
      <c r="G326" s="146"/>
      <c r="H326" s="145" t="s">
        <v>29</v>
      </c>
      <c r="I326" s="146"/>
      <c r="J326" s="145" t="s">
        <v>30</v>
      </c>
      <c r="K326" s="146"/>
    </row>
    <row r="327" spans="2:11" ht="65.099999999999994" customHeight="1" outlineLevel="1" thickBot="1" x14ac:dyDescent="0.3">
      <c r="B327" s="153" t="s">
        <v>51</v>
      </c>
      <c r="C327" s="154"/>
      <c r="D327" s="153" t="s">
        <v>51</v>
      </c>
      <c r="E327" s="154"/>
      <c r="F327" s="153" t="s">
        <v>51</v>
      </c>
      <c r="G327" s="154"/>
      <c r="H327" s="153" t="s">
        <v>51</v>
      </c>
      <c r="I327" s="154"/>
      <c r="J327" s="153" t="s">
        <v>51</v>
      </c>
      <c r="K327" s="154"/>
    </row>
    <row r="328" spans="2:11" ht="15.75" outlineLevel="1" thickBot="1" x14ac:dyDescent="0.3">
      <c r="B328" s="88" t="s">
        <v>211</v>
      </c>
      <c r="C328" s="88"/>
      <c r="D328" s="89"/>
      <c r="E328" s="89"/>
      <c r="F328" s="89"/>
      <c r="G328" s="89"/>
      <c r="H328" s="89"/>
      <c r="I328" s="89"/>
      <c r="J328" s="89"/>
      <c r="K328" s="90"/>
    </row>
    <row r="329" spans="2:11" ht="15.75" outlineLevel="1" thickBot="1" x14ac:dyDescent="0.3">
      <c r="B329" s="145" t="s">
        <v>19</v>
      </c>
      <c r="C329" s="146"/>
      <c r="D329" s="145" t="s">
        <v>2</v>
      </c>
      <c r="E329" s="146"/>
      <c r="F329" s="145" t="s">
        <v>3</v>
      </c>
      <c r="G329" s="146"/>
      <c r="H329" s="145" t="s">
        <v>4</v>
      </c>
      <c r="I329" s="146"/>
      <c r="J329" s="145" t="s">
        <v>5</v>
      </c>
      <c r="K329" s="146"/>
    </row>
    <row r="330" spans="2:11" ht="15.75" outlineLevel="1" thickBot="1" x14ac:dyDescent="0.3">
      <c r="B330" s="143">
        <v>0</v>
      </c>
      <c r="C330" s="144"/>
      <c r="D330" s="143">
        <v>0</v>
      </c>
      <c r="E330" s="144"/>
      <c r="F330" s="143">
        <v>0</v>
      </c>
      <c r="G330" s="144"/>
      <c r="H330" s="143">
        <v>0</v>
      </c>
      <c r="I330" s="144"/>
      <c r="J330" s="143">
        <v>0</v>
      </c>
      <c r="K330" s="144"/>
    </row>
    <row r="331" spans="2:11" ht="15.75" outlineLevel="1" thickBot="1" x14ac:dyDescent="0.3">
      <c r="B331" s="145" t="s">
        <v>6</v>
      </c>
      <c r="C331" s="146"/>
      <c r="D331" s="145" t="s">
        <v>7</v>
      </c>
      <c r="E331" s="146"/>
      <c r="F331" s="145" t="s">
        <v>8</v>
      </c>
      <c r="G331" s="146"/>
      <c r="H331" s="145" t="s">
        <v>9</v>
      </c>
      <c r="I331" s="146"/>
      <c r="J331" s="145" t="s">
        <v>10</v>
      </c>
      <c r="K331" s="146"/>
    </row>
    <row r="332" spans="2:11" ht="15.75" outlineLevel="1" thickBot="1" x14ac:dyDescent="0.3">
      <c r="B332" s="143">
        <v>0</v>
      </c>
      <c r="C332" s="144"/>
      <c r="D332" s="143">
        <v>0</v>
      </c>
      <c r="E332" s="144"/>
      <c r="F332" s="143">
        <v>0</v>
      </c>
      <c r="G332" s="144"/>
      <c r="H332" s="143">
        <v>0</v>
      </c>
      <c r="I332" s="144"/>
      <c r="J332" s="143">
        <v>0</v>
      </c>
      <c r="K332" s="144"/>
    </row>
    <row r="333" spans="2:11" ht="15.75" outlineLevel="1" thickBot="1" x14ac:dyDescent="0.3">
      <c r="B333" s="145" t="s">
        <v>26</v>
      </c>
      <c r="C333" s="146"/>
      <c r="D333" s="145" t="s">
        <v>27</v>
      </c>
      <c r="E333" s="146"/>
      <c r="F333" s="145" t="s">
        <v>28</v>
      </c>
      <c r="G333" s="146"/>
      <c r="H333" s="145" t="s">
        <v>29</v>
      </c>
      <c r="I333" s="146"/>
      <c r="J333" s="145" t="s">
        <v>30</v>
      </c>
      <c r="K333" s="146"/>
    </row>
    <row r="334" spans="2:11" ht="15.75" outlineLevel="1" thickBot="1" x14ac:dyDescent="0.3">
      <c r="B334" s="143">
        <v>0</v>
      </c>
      <c r="C334" s="144"/>
      <c r="D334" s="143">
        <v>0</v>
      </c>
      <c r="E334" s="144"/>
      <c r="F334" s="143">
        <v>0</v>
      </c>
      <c r="G334" s="144"/>
      <c r="H334" s="143">
        <v>0</v>
      </c>
      <c r="I334" s="144"/>
      <c r="J334" s="143">
        <v>0</v>
      </c>
      <c r="K334" s="144"/>
    </row>
    <row r="335" spans="2:11" ht="15.75" outlineLevel="1" thickBot="1" x14ac:dyDescent="0.3">
      <c r="B335" s="148" t="s">
        <v>32</v>
      </c>
      <c r="C335" s="149"/>
      <c r="D335" s="148" t="s">
        <v>33</v>
      </c>
      <c r="E335" s="149"/>
      <c r="F335" s="148" t="s">
        <v>34</v>
      </c>
      <c r="G335" s="149"/>
    </row>
    <row r="336" spans="2:11" ht="15.75" outlineLevel="1" thickBot="1" x14ac:dyDescent="0.3">
      <c r="B336" s="155">
        <f>SUM(B330:K330,B332:K332,B334:K334)</f>
        <v>0</v>
      </c>
      <c r="C336" s="156"/>
      <c r="D336" s="157">
        <f>NPV(0.05,B330:K330,B332:K332,B334:K334)</f>
        <v>0</v>
      </c>
      <c r="E336" s="158"/>
      <c r="F336" s="155">
        <f>D336*S315*T315</f>
        <v>0</v>
      </c>
      <c r="G336" s="156"/>
    </row>
    <row r="337" spans="2:20" ht="15.75" outlineLevel="1" thickBot="1" x14ac:dyDescent="0.3">
      <c r="B337" s="98"/>
      <c r="C337" s="98"/>
      <c r="D337" s="100"/>
      <c r="E337" s="100"/>
      <c r="F337" s="98"/>
      <c r="G337" s="98"/>
      <c r="H337" s="102"/>
      <c r="I337" s="102"/>
      <c r="J337" s="102"/>
      <c r="K337" s="102"/>
    </row>
    <row r="338" spans="2:20" ht="15.75" outlineLevel="1" thickBot="1" x14ac:dyDescent="0.3">
      <c r="B338" s="82" t="s">
        <v>128</v>
      </c>
      <c r="C338" s="83"/>
      <c r="D338" s="83"/>
      <c r="E338" s="83"/>
      <c r="F338" s="83"/>
      <c r="G338" s="83"/>
      <c r="H338" s="83"/>
      <c r="I338" s="83"/>
      <c r="J338" s="83"/>
      <c r="K338" s="84"/>
    </row>
    <row r="339" spans="2:20" s="102" customFormat="1" ht="15.75" outlineLevel="1" thickBot="1" x14ac:dyDescent="0.3">
      <c r="B339" s="101" t="s">
        <v>209</v>
      </c>
      <c r="C339" s="92"/>
      <c r="D339" s="92"/>
      <c r="E339" s="92"/>
      <c r="F339" s="92"/>
      <c r="G339" s="92"/>
      <c r="H339" s="92"/>
      <c r="I339" s="92"/>
      <c r="J339" s="92"/>
      <c r="K339" s="93"/>
    </row>
    <row r="340" spans="2:20" ht="15.75" outlineLevel="1" thickBot="1" x14ac:dyDescent="0.3">
      <c r="B340" s="150" t="s">
        <v>46</v>
      </c>
      <c r="C340" s="151"/>
      <c r="D340" s="151"/>
      <c r="E340" s="151"/>
      <c r="F340" s="151"/>
      <c r="G340" s="151"/>
      <c r="H340" s="151"/>
      <c r="I340" s="151"/>
      <c r="J340" s="151"/>
      <c r="K340" s="152"/>
      <c r="S340" s="81" t="s">
        <v>52</v>
      </c>
      <c r="T340" s="81" t="s">
        <v>53</v>
      </c>
    </row>
    <row r="341" spans="2:20" ht="30" customHeight="1" outlineLevel="1" thickBot="1" x14ac:dyDescent="0.3">
      <c r="B341" s="159" t="s">
        <v>219</v>
      </c>
      <c r="C341" s="160"/>
      <c r="D341" s="160"/>
      <c r="E341" s="160"/>
      <c r="F341" s="160"/>
      <c r="G341" s="160"/>
      <c r="H341" s="160"/>
      <c r="I341" s="160"/>
      <c r="J341" s="160"/>
      <c r="K341" s="161"/>
      <c r="S341" s="81" t="s">
        <v>54</v>
      </c>
      <c r="T341" s="81">
        <v>0.95</v>
      </c>
    </row>
    <row r="342" spans="2:20" ht="65.099999999999994" customHeight="1" outlineLevel="1" thickBot="1" x14ac:dyDescent="0.3">
      <c r="B342" s="150" t="s">
        <v>46</v>
      </c>
      <c r="C342" s="151"/>
      <c r="D342" s="151"/>
      <c r="E342" s="151"/>
      <c r="F342" s="151"/>
      <c r="G342" s="151"/>
      <c r="H342" s="151"/>
      <c r="I342" s="151"/>
      <c r="J342" s="151"/>
      <c r="K342" s="152"/>
      <c r="S342" s="81" t="s">
        <v>55</v>
      </c>
      <c r="T342" s="81">
        <v>0.75</v>
      </c>
    </row>
    <row r="343" spans="2:20" ht="15.75" outlineLevel="1" thickBot="1" x14ac:dyDescent="0.3">
      <c r="B343" s="94" t="s">
        <v>217</v>
      </c>
      <c r="C343" s="95"/>
      <c r="D343" s="95"/>
      <c r="E343" s="95"/>
      <c r="F343" s="95"/>
      <c r="G343" s="95"/>
      <c r="H343" s="95"/>
      <c r="I343" s="95"/>
      <c r="J343" s="95"/>
      <c r="K343" s="96"/>
      <c r="S343" s="81" t="s">
        <v>56</v>
      </c>
      <c r="T343" s="81">
        <v>0.5</v>
      </c>
    </row>
    <row r="344" spans="2:20" ht="15.75" outlineLevel="1" thickBot="1" x14ac:dyDescent="0.3">
      <c r="B344" s="119" t="s">
        <v>177</v>
      </c>
      <c r="C344" s="120"/>
      <c r="D344" s="120"/>
      <c r="E344" s="120"/>
      <c r="F344" s="120"/>
      <c r="G344" s="120"/>
      <c r="H344" s="120"/>
      <c r="I344" s="120"/>
      <c r="J344" s="120"/>
      <c r="K344" s="121"/>
      <c r="S344" s="81" t="s">
        <v>57</v>
      </c>
      <c r="T344" s="81">
        <v>0.25</v>
      </c>
    </row>
    <row r="345" spans="2:20" ht="30" customHeight="1" outlineLevel="1" thickBot="1" x14ac:dyDescent="0.3">
      <c r="B345" s="116" t="s">
        <v>84</v>
      </c>
      <c r="C345" s="117"/>
      <c r="D345" s="117"/>
      <c r="E345" s="117"/>
      <c r="F345" s="117"/>
      <c r="G345" s="117"/>
      <c r="H345" s="117"/>
      <c r="I345" s="117"/>
      <c r="J345" s="117"/>
      <c r="K345" s="118"/>
      <c r="S345" s="81" t="s">
        <v>58</v>
      </c>
      <c r="T345" s="81">
        <v>0.05</v>
      </c>
    </row>
    <row r="346" spans="2:20" ht="65.099999999999994" customHeight="1" outlineLevel="1" thickBot="1" x14ac:dyDescent="0.3">
      <c r="B346" s="122" t="s">
        <v>173</v>
      </c>
      <c r="C346" s="123"/>
      <c r="D346" s="123"/>
      <c r="E346" s="123"/>
      <c r="F346" s="123"/>
      <c r="G346" s="123"/>
      <c r="H346" s="123"/>
      <c r="I346" s="123"/>
      <c r="J346" s="123"/>
      <c r="K346" s="124"/>
      <c r="S346" s="97">
        <f>IF(B344="",0,VLOOKUP(B344,S341:T345,2,FALSE))</f>
        <v>0.05</v>
      </c>
      <c r="T346" s="97">
        <f>IF(B348="",0,VLOOKUP(B348,S341:T345,2,FALSE))</f>
        <v>0.05</v>
      </c>
    </row>
    <row r="347" spans="2:20" ht="15" customHeight="1" outlineLevel="1" thickBot="1" x14ac:dyDescent="0.3">
      <c r="B347" s="94" t="s">
        <v>218</v>
      </c>
      <c r="C347" s="95"/>
      <c r="D347" s="95"/>
      <c r="E347" s="95"/>
      <c r="F347" s="95"/>
      <c r="G347" s="95"/>
      <c r="H347" s="95"/>
      <c r="I347" s="95"/>
      <c r="J347" s="95"/>
      <c r="K347" s="96"/>
    </row>
    <row r="348" spans="2:20" ht="15.75" outlineLevel="1" thickBot="1" x14ac:dyDescent="0.3">
      <c r="B348" s="119" t="s">
        <v>177</v>
      </c>
      <c r="C348" s="120"/>
      <c r="D348" s="120"/>
      <c r="E348" s="120"/>
      <c r="F348" s="120"/>
      <c r="G348" s="120"/>
      <c r="H348" s="120"/>
      <c r="I348" s="120"/>
      <c r="J348" s="120"/>
      <c r="K348" s="121"/>
    </row>
    <row r="349" spans="2:20" ht="15.75" customHeight="1" outlineLevel="1" thickBot="1" x14ac:dyDescent="0.3">
      <c r="B349" s="116" t="s">
        <v>85</v>
      </c>
      <c r="C349" s="117"/>
      <c r="D349" s="117"/>
      <c r="E349" s="117"/>
      <c r="F349" s="117"/>
      <c r="G349" s="117"/>
      <c r="H349" s="117"/>
      <c r="I349" s="117"/>
      <c r="J349" s="117"/>
      <c r="K349" s="118"/>
    </row>
    <row r="350" spans="2:20" ht="65.099999999999994" customHeight="1" outlineLevel="1" thickBot="1" x14ac:dyDescent="0.3">
      <c r="B350" s="150" t="s">
        <v>46</v>
      </c>
      <c r="C350" s="151"/>
      <c r="D350" s="151"/>
      <c r="E350" s="151"/>
      <c r="F350" s="151"/>
      <c r="G350" s="151"/>
      <c r="H350" s="151"/>
      <c r="I350" s="151"/>
      <c r="J350" s="151"/>
      <c r="K350" s="152"/>
    </row>
    <row r="351" spans="2:20" ht="15" customHeight="1" outlineLevel="1" thickBot="1" x14ac:dyDescent="0.3">
      <c r="B351" s="88" t="s">
        <v>220</v>
      </c>
      <c r="C351" s="88"/>
      <c r="D351" s="89"/>
      <c r="E351" s="89"/>
      <c r="F351" s="89"/>
      <c r="G351" s="89"/>
      <c r="H351" s="89"/>
      <c r="I351" s="89"/>
      <c r="J351" s="89"/>
      <c r="K351" s="90"/>
    </row>
    <row r="352" spans="2:20" ht="15.75" outlineLevel="1" thickBot="1" x14ac:dyDescent="0.3">
      <c r="B352" s="145" t="s">
        <v>19</v>
      </c>
      <c r="C352" s="146"/>
      <c r="D352" s="145" t="s">
        <v>2</v>
      </c>
      <c r="E352" s="146"/>
      <c r="F352" s="145" t="s">
        <v>3</v>
      </c>
      <c r="G352" s="146"/>
      <c r="H352" s="145" t="s">
        <v>4</v>
      </c>
      <c r="I352" s="146"/>
      <c r="J352" s="145" t="s">
        <v>5</v>
      </c>
      <c r="K352" s="146"/>
    </row>
    <row r="353" spans="2:11" ht="65.099999999999994" customHeight="1" outlineLevel="1" thickBot="1" x14ac:dyDescent="0.3">
      <c r="B353" s="153" t="s">
        <v>51</v>
      </c>
      <c r="C353" s="154"/>
      <c r="D353" s="153" t="s">
        <v>51</v>
      </c>
      <c r="E353" s="154"/>
      <c r="F353" s="153" t="s">
        <v>51</v>
      </c>
      <c r="G353" s="154"/>
      <c r="H353" s="153" t="s">
        <v>51</v>
      </c>
      <c r="I353" s="154"/>
      <c r="J353" s="153" t="s">
        <v>51</v>
      </c>
      <c r="K353" s="154"/>
    </row>
    <row r="354" spans="2:11" ht="15.75" outlineLevel="1" thickBot="1" x14ac:dyDescent="0.3">
      <c r="B354" s="145" t="s">
        <v>6</v>
      </c>
      <c r="C354" s="146"/>
      <c r="D354" s="145" t="s">
        <v>7</v>
      </c>
      <c r="E354" s="146"/>
      <c r="F354" s="145" t="s">
        <v>8</v>
      </c>
      <c r="G354" s="146"/>
      <c r="H354" s="145" t="s">
        <v>9</v>
      </c>
      <c r="I354" s="146"/>
      <c r="J354" s="145" t="s">
        <v>10</v>
      </c>
      <c r="K354" s="146"/>
    </row>
    <row r="355" spans="2:11" ht="65.099999999999994" customHeight="1" outlineLevel="1" thickBot="1" x14ac:dyDescent="0.3">
      <c r="B355" s="153" t="s">
        <v>51</v>
      </c>
      <c r="C355" s="154"/>
      <c r="D355" s="153" t="s">
        <v>51</v>
      </c>
      <c r="E355" s="154"/>
      <c r="F355" s="153" t="s">
        <v>51</v>
      </c>
      <c r="G355" s="154"/>
      <c r="H355" s="153" t="s">
        <v>51</v>
      </c>
      <c r="I355" s="154"/>
      <c r="J355" s="153" t="s">
        <v>51</v>
      </c>
      <c r="K355" s="154"/>
    </row>
    <row r="356" spans="2:11" ht="15.75" outlineLevel="1" thickBot="1" x14ac:dyDescent="0.3">
      <c r="B356" s="145" t="s">
        <v>26</v>
      </c>
      <c r="C356" s="146"/>
      <c r="D356" s="145" t="s">
        <v>27</v>
      </c>
      <c r="E356" s="146"/>
      <c r="F356" s="145" t="s">
        <v>28</v>
      </c>
      <c r="G356" s="146"/>
      <c r="H356" s="145" t="s">
        <v>29</v>
      </c>
      <c r="I356" s="146"/>
      <c r="J356" s="145" t="s">
        <v>30</v>
      </c>
      <c r="K356" s="146"/>
    </row>
    <row r="357" spans="2:11" ht="65.099999999999994" customHeight="1" outlineLevel="1" thickBot="1" x14ac:dyDescent="0.3">
      <c r="B357" s="153" t="s">
        <v>51</v>
      </c>
      <c r="C357" s="154"/>
      <c r="D357" s="153" t="s">
        <v>51</v>
      </c>
      <c r="E357" s="154"/>
      <c r="F357" s="153" t="s">
        <v>51</v>
      </c>
      <c r="G357" s="154"/>
      <c r="H357" s="153" t="s">
        <v>51</v>
      </c>
      <c r="I357" s="154"/>
      <c r="J357" s="153" t="s">
        <v>51</v>
      </c>
      <c r="K357" s="154"/>
    </row>
    <row r="358" spans="2:11" ht="15.75" outlineLevel="1" thickBot="1" x14ac:dyDescent="0.3">
      <c r="B358" s="88" t="s">
        <v>211</v>
      </c>
      <c r="C358" s="88"/>
      <c r="D358" s="89"/>
      <c r="E358" s="89"/>
      <c r="F358" s="89"/>
      <c r="G358" s="89"/>
      <c r="H358" s="89"/>
      <c r="I358" s="89"/>
      <c r="J358" s="89"/>
      <c r="K358" s="90"/>
    </row>
    <row r="359" spans="2:11" ht="15.75" outlineLevel="1" thickBot="1" x14ac:dyDescent="0.3">
      <c r="B359" s="145" t="s">
        <v>19</v>
      </c>
      <c r="C359" s="146"/>
      <c r="D359" s="145" t="s">
        <v>2</v>
      </c>
      <c r="E359" s="146"/>
      <c r="F359" s="145" t="s">
        <v>3</v>
      </c>
      <c r="G359" s="146"/>
      <c r="H359" s="145" t="s">
        <v>4</v>
      </c>
      <c r="I359" s="146"/>
      <c r="J359" s="145" t="s">
        <v>5</v>
      </c>
      <c r="K359" s="146"/>
    </row>
    <row r="360" spans="2:11" ht="15.75" outlineLevel="1" thickBot="1" x14ac:dyDescent="0.3">
      <c r="B360" s="143">
        <v>0</v>
      </c>
      <c r="C360" s="144"/>
      <c r="D360" s="143">
        <v>0</v>
      </c>
      <c r="E360" s="144"/>
      <c r="F360" s="143">
        <v>0</v>
      </c>
      <c r="G360" s="144"/>
      <c r="H360" s="143">
        <v>0</v>
      </c>
      <c r="I360" s="144"/>
      <c r="J360" s="143">
        <v>0</v>
      </c>
      <c r="K360" s="144"/>
    </row>
    <row r="361" spans="2:11" ht="15.75" outlineLevel="1" thickBot="1" x14ac:dyDescent="0.3">
      <c r="B361" s="145" t="s">
        <v>6</v>
      </c>
      <c r="C361" s="146"/>
      <c r="D361" s="145" t="s">
        <v>7</v>
      </c>
      <c r="E361" s="146"/>
      <c r="F361" s="145" t="s">
        <v>8</v>
      </c>
      <c r="G361" s="146"/>
      <c r="H361" s="145" t="s">
        <v>9</v>
      </c>
      <c r="I361" s="146"/>
      <c r="J361" s="145" t="s">
        <v>10</v>
      </c>
      <c r="K361" s="146"/>
    </row>
    <row r="362" spans="2:11" ht="15.75" outlineLevel="1" thickBot="1" x14ac:dyDescent="0.3">
      <c r="B362" s="143">
        <v>0</v>
      </c>
      <c r="C362" s="144"/>
      <c r="D362" s="143">
        <v>0</v>
      </c>
      <c r="E362" s="144"/>
      <c r="F362" s="143">
        <v>0</v>
      </c>
      <c r="G362" s="144"/>
      <c r="H362" s="143">
        <v>0</v>
      </c>
      <c r="I362" s="144"/>
      <c r="J362" s="143">
        <v>0</v>
      </c>
      <c r="K362" s="144"/>
    </row>
    <row r="363" spans="2:11" ht="15.75" outlineLevel="1" thickBot="1" x14ac:dyDescent="0.3">
      <c r="B363" s="145" t="s">
        <v>26</v>
      </c>
      <c r="C363" s="146"/>
      <c r="D363" s="145" t="s">
        <v>27</v>
      </c>
      <c r="E363" s="146"/>
      <c r="F363" s="145" t="s">
        <v>28</v>
      </c>
      <c r="G363" s="146"/>
      <c r="H363" s="145" t="s">
        <v>29</v>
      </c>
      <c r="I363" s="146"/>
      <c r="J363" s="145" t="s">
        <v>30</v>
      </c>
      <c r="K363" s="146"/>
    </row>
    <row r="364" spans="2:11" ht="15.75" outlineLevel="1" thickBot="1" x14ac:dyDescent="0.3">
      <c r="B364" s="143">
        <v>0</v>
      </c>
      <c r="C364" s="144"/>
      <c r="D364" s="143">
        <v>0</v>
      </c>
      <c r="E364" s="144"/>
      <c r="F364" s="143">
        <v>0</v>
      </c>
      <c r="G364" s="144"/>
      <c r="H364" s="143">
        <v>0</v>
      </c>
      <c r="I364" s="144"/>
      <c r="J364" s="143">
        <v>0</v>
      </c>
      <c r="K364" s="144"/>
    </row>
    <row r="365" spans="2:11" ht="15.75" outlineLevel="1" thickBot="1" x14ac:dyDescent="0.3">
      <c r="B365" s="148" t="s">
        <v>32</v>
      </c>
      <c r="C365" s="149"/>
      <c r="D365" s="148" t="s">
        <v>33</v>
      </c>
      <c r="E365" s="149"/>
      <c r="F365" s="148" t="s">
        <v>34</v>
      </c>
      <c r="G365" s="149"/>
    </row>
    <row r="366" spans="2:11" ht="15.75" outlineLevel="1" thickBot="1" x14ac:dyDescent="0.3">
      <c r="B366" s="155">
        <f>SUM(B360:K360,B362:K362,B364:K364)</f>
        <v>0</v>
      </c>
      <c r="C366" s="156"/>
      <c r="D366" s="157">
        <f>NPV(0.05,B360:K360,B362:K362,B364:K364)</f>
        <v>0</v>
      </c>
      <c r="E366" s="158"/>
      <c r="F366" s="155">
        <f>D366*S346*T346</f>
        <v>0</v>
      </c>
      <c r="G366" s="156"/>
    </row>
    <row r="367" spans="2:11" ht="15.75" outlineLevel="1" thickBot="1" x14ac:dyDescent="0.3">
      <c r="B367" s="98"/>
      <c r="C367" s="98"/>
      <c r="D367" s="100"/>
      <c r="E367" s="100"/>
      <c r="F367" s="98"/>
      <c r="G367" s="98"/>
      <c r="H367" s="102"/>
      <c r="I367" s="102"/>
      <c r="J367" s="102"/>
      <c r="K367" s="102"/>
    </row>
    <row r="368" spans="2:11" ht="15.75" outlineLevel="1" thickBot="1" x14ac:dyDescent="0.3">
      <c r="B368" s="82" t="s">
        <v>129</v>
      </c>
      <c r="C368" s="83"/>
      <c r="D368" s="83"/>
      <c r="E368" s="83"/>
      <c r="F368" s="83"/>
      <c r="G368" s="83"/>
      <c r="H368" s="83"/>
      <c r="I368" s="83"/>
      <c r="J368" s="83"/>
      <c r="K368" s="84"/>
    </row>
    <row r="369" spans="2:20" ht="15.75" outlineLevel="1" thickBot="1" x14ac:dyDescent="0.3">
      <c r="B369" s="101" t="s">
        <v>209</v>
      </c>
      <c r="C369" s="92"/>
      <c r="D369" s="92"/>
      <c r="E369" s="92"/>
      <c r="F369" s="92"/>
      <c r="G369" s="92"/>
      <c r="H369" s="92"/>
      <c r="I369" s="92"/>
      <c r="J369" s="92"/>
      <c r="K369" s="93"/>
    </row>
    <row r="370" spans="2:20" s="102" customFormat="1" ht="15.75" outlineLevel="1" thickBot="1" x14ac:dyDescent="0.3">
      <c r="B370" s="150" t="s">
        <v>46</v>
      </c>
      <c r="C370" s="151"/>
      <c r="D370" s="151"/>
      <c r="E370" s="151"/>
      <c r="F370" s="151"/>
      <c r="G370" s="151"/>
      <c r="H370" s="151"/>
      <c r="I370" s="151"/>
      <c r="J370" s="151"/>
      <c r="K370" s="152"/>
    </row>
    <row r="371" spans="2:20" ht="30" customHeight="1" outlineLevel="1" thickBot="1" x14ac:dyDescent="0.3">
      <c r="B371" s="159" t="s">
        <v>219</v>
      </c>
      <c r="C371" s="160"/>
      <c r="D371" s="160"/>
      <c r="E371" s="160"/>
      <c r="F371" s="160"/>
      <c r="G371" s="160"/>
      <c r="H371" s="160"/>
      <c r="I371" s="160"/>
      <c r="J371" s="160"/>
      <c r="K371" s="161"/>
      <c r="S371" s="81" t="s">
        <v>52</v>
      </c>
      <c r="T371" s="81" t="s">
        <v>53</v>
      </c>
    </row>
    <row r="372" spans="2:20" ht="65.099999999999994" customHeight="1" outlineLevel="1" thickBot="1" x14ac:dyDescent="0.3">
      <c r="B372" s="150" t="s">
        <v>46</v>
      </c>
      <c r="C372" s="151"/>
      <c r="D372" s="151"/>
      <c r="E372" s="151"/>
      <c r="F372" s="151"/>
      <c r="G372" s="151"/>
      <c r="H372" s="151"/>
      <c r="I372" s="151"/>
      <c r="J372" s="151"/>
      <c r="K372" s="152"/>
      <c r="S372" s="81" t="s">
        <v>54</v>
      </c>
      <c r="T372" s="81">
        <v>0.95</v>
      </c>
    </row>
    <row r="373" spans="2:20" ht="15.75" outlineLevel="1" thickBot="1" x14ac:dyDescent="0.3">
      <c r="B373" s="94" t="s">
        <v>217</v>
      </c>
      <c r="C373" s="95"/>
      <c r="D373" s="95"/>
      <c r="E373" s="95"/>
      <c r="F373" s="95"/>
      <c r="G373" s="95"/>
      <c r="H373" s="95"/>
      <c r="I373" s="95"/>
      <c r="J373" s="95"/>
      <c r="K373" s="96"/>
      <c r="S373" s="81" t="s">
        <v>55</v>
      </c>
      <c r="T373" s="81">
        <v>0.75</v>
      </c>
    </row>
    <row r="374" spans="2:20" ht="15.75" outlineLevel="1" thickBot="1" x14ac:dyDescent="0.3">
      <c r="B374" s="119" t="s">
        <v>177</v>
      </c>
      <c r="C374" s="120"/>
      <c r="D374" s="120"/>
      <c r="E374" s="120"/>
      <c r="F374" s="120"/>
      <c r="G374" s="120"/>
      <c r="H374" s="120"/>
      <c r="I374" s="120"/>
      <c r="J374" s="120"/>
      <c r="K374" s="121"/>
      <c r="S374" s="81" t="s">
        <v>56</v>
      </c>
      <c r="T374" s="81">
        <v>0.5</v>
      </c>
    </row>
    <row r="375" spans="2:20" ht="30" customHeight="1" outlineLevel="1" thickBot="1" x14ac:dyDescent="0.3">
      <c r="B375" s="116" t="s">
        <v>84</v>
      </c>
      <c r="C375" s="117"/>
      <c r="D375" s="117"/>
      <c r="E375" s="117"/>
      <c r="F375" s="117"/>
      <c r="G375" s="117"/>
      <c r="H375" s="117"/>
      <c r="I375" s="117"/>
      <c r="J375" s="117"/>
      <c r="K375" s="118"/>
      <c r="S375" s="81" t="s">
        <v>57</v>
      </c>
      <c r="T375" s="81">
        <v>0.25</v>
      </c>
    </row>
    <row r="376" spans="2:20" ht="65.099999999999994" customHeight="1" outlineLevel="1" thickBot="1" x14ac:dyDescent="0.3">
      <c r="B376" s="122" t="s">
        <v>173</v>
      </c>
      <c r="C376" s="123"/>
      <c r="D376" s="123"/>
      <c r="E376" s="123"/>
      <c r="F376" s="123"/>
      <c r="G376" s="123"/>
      <c r="H376" s="123"/>
      <c r="I376" s="123"/>
      <c r="J376" s="123"/>
      <c r="K376" s="124"/>
      <c r="S376" s="81" t="s">
        <v>58</v>
      </c>
      <c r="T376" s="81">
        <v>0.05</v>
      </c>
    </row>
    <row r="377" spans="2:20" ht="15.75" outlineLevel="1" thickBot="1" x14ac:dyDescent="0.3">
      <c r="B377" s="94" t="s">
        <v>218</v>
      </c>
      <c r="C377" s="95"/>
      <c r="D377" s="95"/>
      <c r="E377" s="95"/>
      <c r="F377" s="95"/>
      <c r="G377" s="95"/>
      <c r="H377" s="95"/>
      <c r="I377" s="95"/>
      <c r="J377" s="95"/>
      <c r="K377" s="96"/>
      <c r="S377" s="97">
        <f>IF(B374="",0,VLOOKUP(B374,S372:T376,2,FALSE))</f>
        <v>0.05</v>
      </c>
      <c r="T377" s="97">
        <f>IF(B378="",0,VLOOKUP(B378,S372:T376,2,FALSE))</f>
        <v>0.05</v>
      </c>
    </row>
    <row r="378" spans="2:20" ht="15" customHeight="1" outlineLevel="1" thickBot="1" x14ac:dyDescent="0.3">
      <c r="B378" s="119" t="s">
        <v>177</v>
      </c>
      <c r="C378" s="120"/>
      <c r="D378" s="120"/>
      <c r="E378" s="120"/>
      <c r="F378" s="120"/>
      <c r="G378" s="120"/>
      <c r="H378" s="120"/>
      <c r="I378" s="120"/>
      <c r="J378" s="120"/>
      <c r="K378" s="121"/>
    </row>
    <row r="379" spans="2:20" ht="15.75" customHeight="1" outlineLevel="1" thickBot="1" x14ac:dyDescent="0.3">
      <c r="B379" s="116" t="s">
        <v>85</v>
      </c>
      <c r="C379" s="117"/>
      <c r="D379" s="117"/>
      <c r="E379" s="117"/>
      <c r="F379" s="117"/>
      <c r="G379" s="117"/>
      <c r="H379" s="117"/>
      <c r="I379" s="117"/>
      <c r="J379" s="117"/>
      <c r="K379" s="118"/>
    </row>
    <row r="380" spans="2:20" ht="65.099999999999994" customHeight="1" outlineLevel="1" thickBot="1" x14ac:dyDescent="0.3">
      <c r="B380" s="150" t="s">
        <v>46</v>
      </c>
      <c r="C380" s="151"/>
      <c r="D380" s="151"/>
      <c r="E380" s="151"/>
      <c r="F380" s="151"/>
      <c r="G380" s="151"/>
      <c r="H380" s="151"/>
      <c r="I380" s="151"/>
      <c r="J380" s="151"/>
      <c r="K380" s="152"/>
    </row>
    <row r="381" spans="2:20" ht="15.75" outlineLevel="1" thickBot="1" x14ac:dyDescent="0.3">
      <c r="B381" s="88" t="s">
        <v>220</v>
      </c>
      <c r="C381" s="88"/>
      <c r="D381" s="89"/>
      <c r="E381" s="89"/>
      <c r="F381" s="89"/>
      <c r="G381" s="89"/>
      <c r="H381" s="89"/>
      <c r="I381" s="89"/>
      <c r="J381" s="89"/>
      <c r="K381" s="90"/>
    </row>
    <row r="382" spans="2:20" ht="15" customHeight="1" outlineLevel="1" thickBot="1" x14ac:dyDescent="0.3">
      <c r="B382" s="145" t="s">
        <v>19</v>
      </c>
      <c r="C382" s="146"/>
      <c r="D382" s="145" t="s">
        <v>2</v>
      </c>
      <c r="E382" s="146"/>
      <c r="F382" s="145" t="s">
        <v>3</v>
      </c>
      <c r="G382" s="146"/>
      <c r="H382" s="145" t="s">
        <v>4</v>
      </c>
      <c r="I382" s="146"/>
      <c r="J382" s="145" t="s">
        <v>5</v>
      </c>
      <c r="K382" s="146"/>
    </row>
    <row r="383" spans="2:20" ht="65.099999999999994" customHeight="1" outlineLevel="1" thickBot="1" x14ac:dyDescent="0.3">
      <c r="B383" s="153" t="s">
        <v>51</v>
      </c>
      <c r="C383" s="154"/>
      <c r="D383" s="153" t="s">
        <v>51</v>
      </c>
      <c r="E383" s="154"/>
      <c r="F383" s="153" t="s">
        <v>51</v>
      </c>
      <c r="G383" s="154"/>
      <c r="H383" s="153" t="s">
        <v>51</v>
      </c>
      <c r="I383" s="154"/>
      <c r="J383" s="153" t="s">
        <v>51</v>
      </c>
      <c r="K383" s="154"/>
    </row>
    <row r="384" spans="2:20" ht="15.75" outlineLevel="1" thickBot="1" x14ac:dyDescent="0.3">
      <c r="B384" s="145" t="s">
        <v>6</v>
      </c>
      <c r="C384" s="146"/>
      <c r="D384" s="145" t="s">
        <v>7</v>
      </c>
      <c r="E384" s="146"/>
      <c r="F384" s="145" t="s">
        <v>8</v>
      </c>
      <c r="G384" s="146"/>
      <c r="H384" s="145" t="s">
        <v>9</v>
      </c>
      <c r="I384" s="146"/>
      <c r="J384" s="145" t="s">
        <v>10</v>
      </c>
      <c r="K384" s="146"/>
    </row>
    <row r="385" spans="2:11" ht="65.099999999999994" customHeight="1" outlineLevel="1" thickBot="1" x14ac:dyDescent="0.3">
      <c r="B385" s="153" t="s">
        <v>51</v>
      </c>
      <c r="C385" s="154"/>
      <c r="D385" s="153" t="s">
        <v>51</v>
      </c>
      <c r="E385" s="154"/>
      <c r="F385" s="153" t="s">
        <v>51</v>
      </c>
      <c r="G385" s="154"/>
      <c r="H385" s="153" t="s">
        <v>51</v>
      </c>
      <c r="I385" s="154"/>
      <c r="J385" s="153" t="s">
        <v>51</v>
      </c>
      <c r="K385" s="154"/>
    </row>
    <row r="386" spans="2:11" ht="15.75" outlineLevel="1" thickBot="1" x14ac:dyDescent="0.3">
      <c r="B386" s="145" t="s">
        <v>26</v>
      </c>
      <c r="C386" s="146"/>
      <c r="D386" s="145" t="s">
        <v>27</v>
      </c>
      <c r="E386" s="146"/>
      <c r="F386" s="145" t="s">
        <v>28</v>
      </c>
      <c r="G386" s="146"/>
      <c r="H386" s="145" t="s">
        <v>29</v>
      </c>
      <c r="I386" s="146"/>
      <c r="J386" s="145" t="s">
        <v>30</v>
      </c>
      <c r="K386" s="146"/>
    </row>
    <row r="387" spans="2:11" ht="65.099999999999994" customHeight="1" outlineLevel="1" thickBot="1" x14ac:dyDescent="0.3">
      <c r="B387" s="153" t="s">
        <v>51</v>
      </c>
      <c r="C387" s="154"/>
      <c r="D387" s="153" t="s">
        <v>51</v>
      </c>
      <c r="E387" s="154"/>
      <c r="F387" s="153" t="s">
        <v>51</v>
      </c>
      <c r="G387" s="154"/>
      <c r="H387" s="153" t="s">
        <v>51</v>
      </c>
      <c r="I387" s="154"/>
      <c r="J387" s="153" t="s">
        <v>51</v>
      </c>
      <c r="K387" s="154"/>
    </row>
    <row r="388" spans="2:11" ht="15.75" outlineLevel="1" thickBot="1" x14ac:dyDescent="0.3">
      <c r="B388" s="88" t="s">
        <v>211</v>
      </c>
      <c r="C388" s="88"/>
      <c r="D388" s="89"/>
      <c r="E388" s="89"/>
      <c r="F388" s="89"/>
      <c r="G388" s="89"/>
      <c r="H388" s="89"/>
      <c r="I388" s="89"/>
      <c r="J388" s="89"/>
      <c r="K388" s="90"/>
    </row>
    <row r="389" spans="2:11" ht="15.75" outlineLevel="1" thickBot="1" x14ac:dyDescent="0.3">
      <c r="B389" s="145" t="s">
        <v>19</v>
      </c>
      <c r="C389" s="146"/>
      <c r="D389" s="145" t="s">
        <v>2</v>
      </c>
      <c r="E389" s="146"/>
      <c r="F389" s="145" t="s">
        <v>3</v>
      </c>
      <c r="G389" s="146"/>
      <c r="H389" s="145" t="s">
        <v>4</v>
      </c>
      <c r="I389" s="146"/>
      <c r="J389" s="145" t="s">
        <v>5</v>
      </c>
      <c r="K389" s="146"/>
    </row>
    <row r="390" spans="2:11" ht="15.75" outlineLevel="1" thickBot="1" x14ac:dyDescent="0.3">
      <c r="B390" s="143">
        <v>0</v>
      </c>
      <c r="C390" s="144"/>
      <c r="D390" s="143">
        <v>0</v>
      </c>
      <c r="E390" s="144"/>
      <c r="F390" s="143">
        <v>0</v>
      </c>
      <c r="G390" s="144"/>
      <c r="H390" s="143">
        <v>0</v>
      </c>
      <c r="I390" s="144"/>
      <c r="J390" s="143">
        <v>0</v>
      </c>
      <c r="K390" s="144"/>
    </row>
    <row r="391" spans="2:11" ht="15.75" outlineLevel="1" thickBot="1" x14ac:dyDescent="0.3">
      <c r="B391" s="145" t="s">
        <v>6</v>
      </c>
      <c r="C391" s="146"/>
      <c r="D391" s="145" t="s">
        <v>7</v>
      </c>
      <c r="E391" s="146"/>
      <c r="F391" s="145" t="s">
        <v>8</v>
      </c>
      <c r="G391" s="146"/>
      <c r="H391" s="145" t="s">
        <v>9</v>
      </c>
      <c r="I391" s="146"/>
      <c r="J391" s="145" t="s">
        <v>10</v>
      </c>
      <c r="K391" s="146"/>
    </row>
    <row r="392" spans="2:11" ht="15.75" outlineLevel="1" thickBot="1" x14ac:dyDescent="0.3">
      <c r="B392" s="143">
        <v>0</v>
      </c>
      <c r="C392" s="144"/>
      <c r="D392" s="143">
        <v>0</v>
      </c>
      <c r="E392" s="144"/>
      <c r="F392" s="143">
        <v>0</v>
      </c>
      <c r="G392" s="144"/>
      <c r="H392" s="143">
        <v>0</v>
      </c>
      <c r="I392" s="144"/>
      <c r="J392" s="143">
        <v>0</v>
      </c>
      <c r="K392" s="144"/>
    </row>
    <row r="393" spans="2:11" ht="15.75" outlineLevel="1" thickBot="1" x14ac:dyDescent="0.3">
      <c r="B393" s="145" t="s">
        <v>26</v>
      </c>
      <c r="C393" s="146"/>
      <c r="D393" s="145" t="s">
        <v>27</v>
      </c>
      <c r="E393" s="146"/>
      <c r="F393" s="145" t="s">
        <v>28</v>
      </c>
      <c r="G393" s="146"/>
      <c r="H393" s="145" t="s">
        <v>29</v>
      </c>
      <c r="I393" s="146"/>
      <c r="J393" s="145" t="s">
        <v>30</v>
      </c>
      <c r="K393" s="146"/>
    </row>
    <row r="394" spans="2:11" ht="15.75" outlineLevel="1" thickBot="1" x14ac:dyDescent="0.3">
      <c r="B394" s="143">
        <v>0</v>
      </c>
      <c r="C394" s="144"/>
      <c r="D394" s="143">
        <v>0</v>
      </c>
      <c r="E394" s="144"/>
      <c r="F394" s="143">
        <v>0</v>
      </c>
      <c r="G394" s="144"/>
      <c r="H394" s="143">
        <v>0</v>
      </c>
      <c r="I394" s="144"/>
      <c r="J394" s="143">
        <v>0</v>
      </c>
      <c r="K394" s="144"/>
    </row>
    <row r="395" spans="2:11" ht="15.75" outlineLevel="1" thickBot="1" x14ac:dyDescent="0.3">
      <c r="B395" s="148" t="s">
        <v>32</v>
      </c>
      <c r="C395" s="149"/>
      <c r="D395" s="148" t="s">
        <v>33</v>
      </c>
      <c r="E395" s="149"/>
      <c r="F395" s="148" t="s">
        <v>34</v>
      </c>
      <c r="G395" s="149"/>
    </row>
    <row r="396" spans="2:11" ht="15.75" outlineLevel="1" thickBot="1" x14ac:dyDescent="0.3">
      <c r="B396" s="155">
        <f>SUM(B390:K390,B392:K392,B394:K394)</f>
        <v>0</v>
      </c>
      <c r="C396" s="156"/>
      <c r="D396" s="157">
        <f>NPV(0.05,B390:K390,B392:K392,B394:K394)</f>
        <v>0</v>
      </c>
      <c r="E396" s="158"/>
      <c r="F396" s="155">
        <f>D396*S377*T377</f>
        <v>0</v>
      </c>
      <c r="G396" s="156"/>
    </row>
    <row r="397" spans="2:11" ht="15.75" outlineLevel="1" thickBot="1" x14ac:dyDescent="0.3">
      <c r="B397" s="98"/>
      <c r="C397" s="98"/>
      <c r="D397" s="100"/>
      <c r="E397" s="100"/>
      <c r="F397" s="98"/>
      <c r="G397" s="98"/>
      <c r="H397" s="102"/>
      <c r="I397" s="102"/>
      <c r="J397" s="102"/>
      <c r="K397" s="102"/>
    </row>
    <row r="398" spans="2:11" ht="15.75" outlineLevel="1" thickBot="1" x14ac:dyDescent="0.3">
      <c r="B398" s="82" t="s">
        <v>130</v>
      </c>
      <c r="C398" s="83"/>
      <c r="D398" s="83"/>
      <c r="E398" s="83"/>
      <c r="F398" s="83"/>
      <c r="G398" s="83"/>
      <c r="H398" s="83"/>
      <c r="I398" s="83"/>
      <c r="J398" s="83"/>
      <c r="K398" s="84"/>
    </row>
    <row r="399" spans="2:11" ht="15.75" outlineLevel="1" thickBot="1" x14ac:dyDescent="0.3">
      <c r="B399" s="101" t="s">
        <v>209</v>
      </c>
      <c r="C399" s="92"/>
      <c r="D399" s="92"/>
      <c r="E399" s="92"/>
      <c r="F399" s="92"/>
      <c r="G399" s="92"/>
      <c r="H399" s="92"/>
      <c r="I399" s="92"/>
      <c r="J399" s="92"/>
      <c r="K399" s="93"/>
    </row>
    <row r="400" spans="2:11" ht="15.75" outlineLevel="1" thickBot="1" x14ac:dyDescent="0.3">
      <c r="B400" s="150" t="s">
        <v>46</v>
      </c>
      <c r="C400" s="151"/>
      <c r="D400" s="151"/>
      <c r="E400" s="151"/>
      <c r="F400" s="151"/>
      <c r="G400" s="151"/>
      <c r="H400" s="151"/>
      <c r="I400" s="151"/>
      <c r="J400" s="151"/>
      <c r="K400" s="152"/>
    </row>
    <row r="401" spans="2:20" s="102" customFormat="1" ht="30" customHeight="1" outlineLevel="1" thickBot="1" x14ac:dyDescent="0.3">
      <c r="B401" s="159" t="s">
        <v>219</v>
      </c>
      <c r="C401" s="160"/>
      <c r="D401" s="160"/>
      <c r="E401" s="160"/>
      <c r="F401" s="160"/>
      <c r="G401" s="160"/>
      <c r="H401" s="160"/>
      <c r="I401" s="160"/>
      <c r="J401" s="160"/>
      <c r="K401" s="161"/>
    </row>
    <row r="402" spans="2:20" ht="66" customHeight="1" outlineLevel="1" thickBot="1" x14ac:dyDescent="0.3">
      <c r="B402" s="150" t="s">
        <v>46</v>
      </c>
      <c r="C402" s="151"/>
      <c r="D402" s="151"/>
      <c r="E402" s="151"/>
      <c r="F402" s="151"/>
      <c r="G402" s="151"/>
      <c r="H402" s="151"/>
      <c r="I402" s="151"/>
      <c r="J402" s="151"/>
      <c r="K402" s="152"/>
      <c r="S402" s="81" t="s">
        <v>52</v>
      </c>
      <c r="T402" s="81" t="s">
        <v>53</v>
      </c>
    </row>
    <row r="403" spans="2:20" ht="15.75" outlineLevel="1" thickBot="1" x14ac:dyDescent="0.3">
      <c r="B403" s="94" t="s">
        <v>217</v>
      </c>
      <c r="C403" s="95"/>
      <c r="D403" s="95"/>
      <c r="E403" s="95"/>
      <c r="F403" s="95"/>
      <c r="G403" s="95"/>
      <c r="H403" s="95"/>
      <c r="I403" s="95"/>
      <c r="J403" s="95"/>
      <c r="K403" s="96"/>
      <c r="S403" s="81" t="s">
        <v>54</v>
      </c>
      <c r="T403" s="81">
        <v>0.95</v>
      </c>
    </row>
    <row r="404" spans="2:20" ht="15.75" outlineLevel="1" thickBot="1" x14ac:dyDescent="0.3">
      <c r="B404" s="119" t="s">
        <v>177</v>
      </c>
      <c r="C404" s="120"/>
      <c r="D404" s="120"/>
      <c r="E404" s="120"/>
      <c r="F404" s="120"/>
      <c r="G404" s="120"/>
      <c r="H404" s="120"/>
      <c r="I404" s="120"/>
      <c r="J404" s="120"/>
      <c r="K404" s="121"/>
      <c r="S404" s="81" t="s">
        <v>55</v>
      </c>
      <c r="T404" s="81">
        <v>0.75</v>
      </c>
    </row>
    <row r="405" spans="2:20" ht="30" customHeight="1" outlineLevel="1" thickBot="1" x14ac:dyDescent="0.3">
      <c r="B405" s="116" t="s">
        <v>84</v>
      </c>
      <c r="C405" s="117"/>
      <c r="D405" s="117"/>
      <c r="E405" s="117"/>
      <c r="F405" s="117"/>
      <c r="G405" s="117"/>
      <c r="H405" s="117"/>
      <c r="I405" s="117"/>
      <c r="J405" s="117"/>
      <c r="K405" s="118"/>
      <c r="S405" s="81" t="s">
        <v>56</v>
      </c>
      <c r="T405" s="81">
        <v>0.5</v>
      </c>
    </row>
    <row r="406" spans="2:20" ht="72" customHeight="1" outlineLevel="1" thickBot="1" x14ac:dyDescent="0.3">
      <c r="B406" s="122" t="s">
        <v>173</v>
      </c>
      <c r="C406" s="123"/>
      <c r="D406" s="123"/>
      <c r="E406" s="123"/>
      <c r="F406" s="123"/>
      <c r="G406" s="123"/>
      <c r="H406" s="123"/>
      <c r="I406" s="123"/>
      <c r="J406" s="123"/>
      <c r="K406" s="124"/>
      <c r="S406" s="81" t="s">
        <v>57</v>
      </c>
      <c r="T406" s="81">
        <v>0.25</v>
      </c>
    </row>
    <row r="407" spans="2:20" ht="15.75" outlineLevel="1" thickBot="1" x14ac:dyDescent="0.3">
      <c r="B407" s="94" t="s">
        <v>218</v>
      </c>
      <c r="C407" s="95"/>
      <c r="D407" s="95"/>
      <c r="E407" s="95"/>
      <c r="F407" s="95"/>
      <c r="G407" s="95"/>
      <c r="H407" s="95"/>
      <c r="I407" s="95"/>
      <c r="J407" s="95"/>
      <c r="K407" s="96"/>
      <c r="S407" s="81" t="s">
        <v>58</v>
      </c>
      <c r="T407" s="81">
        <v>0.05</v>
      </c>
    </row>
    <row r="408" spans="2:20" ht="15.75" outlineLevel="1" thickBot="1" x14ac:dyDescent="0.3">
      <c r="B408" s="119" t="s">
        <v>177</v>
      </c>
      <c r="C408" s="120"/>
      <c r="D408" s="120"/>
      <c r="E408" s="120"/>
      <c r="F408" s="120"/>
      <c r="G408" s="120"/>
      <c r="H408" s="120"/>
      <c r="I408" s="120"/>
      <c r="J408" s="120"/>
      <c r="K408" s="121"/>
      <c r="S408" s="97">
        <f>IF(B404="",0,VLOOKUP(B404,S403:T407,2,FALSE))</f>
        <v>0.05</v>
      </c>
      <c r="T408" s="97">
        <f>IF(B408="",0,VLOOKUP(B408,S403:T407,2,FALSE))</f>
        <v>0.05</v>
      </c>
    </row>
    <row r="409" spans="2:20" ht="15" customHeight="1" outlineLevel="1" thickBot="1" x14ac:dyDescent="0.3">
      <c r="B409" s="116" t="s">
        <v>85</v>
      </c>
      <c r="C409" s="117"/>
      <c r="D409" s="117"/>
      <c r="E409" s="117"/>
      <c r="F409" s="117"/>
      <c r="G409" s="117"/>
      <c r="H409" s="117"/>
      <c r="I409" s="117"/>
      <c r="J409" s="117"/>
      <c r="K409" s="118"/>
    </row>
    <row r="410" spans="2:20" ht="65.099999999999994" customHeight="1" outlineLevel="1" thickBot="1" x14ac:dyDescent="0.3">
      <c r="B410" s="150" t="s">
        <v>46</v>
      </c>
      <c r="C410" s="151"/>
      <c r="D410" s="151"/>
      <c r="E410" s="151"/>
      <c r="F410" s="151"/>
      <c r="G410" s="151"/>
      <c r="H410" s="151"/>
      <c r="I410" s="151"/>
      <c r="J410" s="151"/>
      <c r="K410" s="152"/>
    </row>
    <row r="411" spans="2:20" ht="15.75" outlineLevel="1" thickBot="1" x14ac:dyDescent="0.3">
      <c r="B411" s="88" t="s">
        <v>220</v>
      </c>
      <c r="C411" s="88"/>
      <c r="D411" s="89"/>
      <c r="E411" s="89"/>
      <c r="F411" s="89"/>
      <c r="G411" s="89"/>
      <c r="H411" s="89"/>
      <c r="I411" s="89"/>
      <c r="J411" s="89"/>
      <c r="K411" s="90"/>
    </row>
    <row r="412" spans="2:20" ht="15.75" outlineLevel="1" thickBot="1" x14ac:dyDescent="0.3">
      <c r="B412" s="145" t="s">
        <v>19</v>
      </c>
      <c r="C412" s="146"/>
      <c r="D412" s="145" t="s">
        <v>2</v>
      </c>
      <c r="E412" s="146"/>
      <c r="F412" s="145" t="s">
        <v>3</v>
      </c>
      <c r="G412" s="146"/>
      <c r="H412" s="145" t="s">
        <v>4</v>
      </c>
      <c r="I412" s="146"/>
      <c r="J412" s="145" t="s">
        <v>5</v>
      </c>
      <c r="K412" s="146"/>
    </row>
    <row r="413" spans="2:20" ht="65.099999999999994" customHeight="1" outlineLevel="1" thickBot="1" x14ac:dyDescent="0.3">
      <c r="B413" s="153" t="s">
        <v>51</v>
      </c>
      <c r="C413" s="154"/>
      <c r="D413" s="153" t="s">
        <v>51</v>
      </c>
      <c r="E413" s="154"/>
      <c r="F413" s="153" t="s">
        <v>51</v>
      </c>
      <c r="G413" s="154"/>
      <c r="H413" s="153" t="s">
        <v>51</v>
      </c>
      <c r="I413" s="154"/>
      <c r="J413" s="153" t="s">
        <v>51</v>
      </c>
      <c r="K413" s="154"/>
    </row>
    <row r="414" spans="2:20" ht="15.75" outlineLevel="1" thickBot="1" x14ac:dyDescent="0.3">
      <c r="B414" s="145" t="s">
        <v>6</v>
      </c>
      <c r="C414" s="146"/>
      <c r="D414" s="145" t="s">
        <v>7</v>
      </c>
      <c r="E414" s="146"/>
      <c r="F414" s="145" t="s">
        <v>8</v>
      </c>
      <c r="G414" s="146"/>
      <c r="H414" s="145" t="s">
        <v>9</v>
      </c>
      <c r="I414" s="146"/>
      <c r="J414" s="145" t="s">
        <v>10</v>
      </c>
      <c r="K414" s="146"/>
    </row>
    <row r="415" spans="2:20" ht="65.099999999999994" customHeight="1" outlineLevel="1" thickBot="1" x14ac:dyDescent="0.3">
      <c r="B415" s="153" t="s">
        <v>51</v>
      </c>
      <c r="C415" s="154"/>
      <c r="D415" s="153" t="s">
        <v>51</v>
      </c>
      <c r="E415" s="154"/>
      <c r="F415" s="153" t="s">
        <v>51</v>
      </c>
      <c r="G415" s="154"/>
      <c r="H415" s="153" t="s">
        <v>51</v>
      </c>
      <c r="I415" s="154"/>
      <c r="J415" s="153" t="s">
        <v>51</v>
      </c>
      <c r="K415" s="154"/>
    </row>
    <row r="416" spans="2:20" ht="15.75" outlineLevel="1" thickBot="1" x14ac:dyDescent="0.3">
      <c r="B416" s="145" t="s">
        <v>26</v>
      </c>
      <c r="C416" s="146"/>
      <c r="D416" s="145" t="s">
        <v>27</v>
      </c>
      <c r="E416" s="146"/>
      <c r="F416" s="145" t="s">
        <v>28</v>
      </c>
      <c r="G416" s="146"/>
      <c r="H416" s="145" t="s">
        <v>29</v>
      </c>
      <c r="I416" s="146"/>
      <c r="J416" s="145" t="s">
        <v>30</v>
      </c>
      <c r="K416" s="146"/>
    </row>
    <row r="417" spans="2:11" ht="65.099999999999994" customHeight="1" outlineLevel="1" thickBot="1" x14ac:dyDescent="0.3">
      <c r="B417" s="153" t="s">
        <v>51</v>
      </c>
      <c r="C417" s="154"/>
      <c r="D417" s="153" t="s">
        <v>51</v>
      </c>
      <c r="E417" s="154"/>
      <c r="F417" s="153" t="s">
        <v>51</v>
      </c>
      <c r="G417" s="154"/>
      <c r="H417" s="153" t="s">
        <v>51</v>
      </c>
      <c r="I417" s="154"/>
      <c r="J417" s="153" t="s">
        <v>51</v>
      </c>
      <c r="K417" s="154"/>
    </row>
    <row r="418" spans="2:11" ht="15.75" outlineLevel="1" thickBot="1" x14ac:dyDescent="0.3">
      <c r="B418" s="88" t="s">
        <v>211</v>
      </c>
      <c r="C418" s="88"/>
      <c r="D418" s="89"/>
      <c r="E418" s="89"/>
      <c r="F418" s="89"/>
      <c r="G418" s="89"/>
      <c r="H418" s="89"/>
      <c r="I418" s="89"/>
      <c r="J418" s="89"/>
      <c r="K418" s="90"/>
    </row>
    <row r="419" spans="2:11" ht="15.75" outlineLevel="1" thickBot="1" x14ac:dyDescent="0.3">
      <c r="B419" s="145" t="s">
        <v>19</v>
      </c>
      <c r="C419" s="146"/>
      <c r="D419" s="145" t="s">
        <v>2</v>
      </c>
      <c r="E419" s="146"/>
      <c r="F419" s="145" t="s">
        <v>3</v>
      </c>
      <c r="G419" s="146"/>
      <c r="H419" s="145" t="s">
        <v>4</v>
      </c>
      <c r="I419" s="146"/>
      <c r="J419" s="145" t="s">
        <v>5</v>
      </c>
      <c r="K419" s="146"/>
    </row>
    <row r="420" spans="2:11" ht="15.75" outlineLevel="1" thickBot="1" x14ac:dyDescent="0.3">
      <c r="B420" s="143">
        <v>0</v>
      </c>
      <c r="C420" s="144"/>
      <c r="D420" s="143">
        <v>0</v>
      </c>
      <c r="E420" s="144"/>
      <c r="F420" s="143">
        <v>0</v>
      </c>
      <c r="G420" s="144"/>
      <c r="H420" s="143">
        <v>0</v>
      </c>
      <c r="I420" s="144"/>
      <c r="J420" s="143">
        <v>0</v>
      </c>
      <c r="K420" s="144"/>
    </row>
    <row r="421" spans="2:11" ht="15.75" outlineLevel="1" thickBot="1" x14ac:dyDescent="0.3">
      <c r="B421" s="145" t="s">
        <v>6</v>
      </c>
      <c r="C421" s="146"/>
      <c r="D421" s="145" t="s">
        <v>7</v>
      </c>
      <c r="E421" s="146"/>
      <c r="F421" s="145" t="s">
        <v>8</v>
      </c>
      <c r="G421" s="146"/>
      <c r="H421" s="145" t="s">
        <v>9</v>
      </c>
      <c r="I421" s="146"/>
      <c r="J421" s="145" t="s">
        <v>10</v>
      </c>
      <c r="K421" s="146"/>
    </row>
    <row r="422" spans="2:11" ht="15.75" outlineLevel="1" thickBot="1" x14ac:dyDescent="0.3">
      <c r="B422" s="143">
        <v>0</v>
      </c>
      <c r="C422" s="144"/>
      <c r="D422" s="143">
        <v>0</v>
      </c>
      <c r="E422" s="144"/>
      <c r="F422" s="143">
        <v>0</v>
      </c>
      <c r="G422" s="144"/>
      <c r="H422" s="143">
        <v>0</v>
      </c>
      <c r="I422" s="144"/>
      <c r="J422" s="143">
        <v>0</v>
      </c>
      <c r="K422" s="144"/>
    </row>
    <row r="423" spans="2:11" ht="15.75" outlineLevel="1" thickBot="1" x14ac:dyDescent="0.3">
      <c r="B423" s="145" t="s">
        <v>26</v>
      </c>
      <c r="C423" s="146"/>
      <c r="D423" s="145" t="s">
        <v>27</v>
      </c>
      <c r="E423" s="146"/>
      <c r="F423" s="145" t="s">
        <v>28</v>
      </c>
      <c r="G423" s="146"/>
      <c r="H423" s="145" t="s">
        <v>29</v>
      </c>
      <c r="I423" s="146"/>
      <c r="J423" s="145" t="s">
        <v>30</v>
      </c>
      <c r="K423" s="146"/>
    </row>
    <row r="424" spans="2:11" ht="15.75" outlineLevel="1" thickBot="1" x14ac:dyDescent="0.3">
      <c r="B424" s="143">
        <v>0</v>
      </c>
      <c r="C424" s="144"/>
      <c r="D424" s="143">
        <v>0</v>
      </c>
      <c r="E424" s="144"/>
      <c r="F424" s="143">
        <v>0</v>
      </c>
      <c r="G424" s="144"/>
      <c r="H424" s="143">
        <v>0</v>
      </c>
      <c r="I424" s="144"/>
      <c r="J424" s="143">
        <v>0</v>
      </c>
      <c r="K424" s="144"/>
    </row>
    <row r="425" spans="2:11" ht="15.75" outlineLevel="1" thickBot="1" x14ac:dyDescent="0.3">
      <c r="B425" s="148" t="s">
        <v>32</v>
      </c>
      <c r="C425" s="149"/>
      <c r="D425" s="148" t="s">
        <v>33</v>
      </c>
      <c r="E425" s="149"/>
      <c r="F425" s="148" t="s">
        <v>34</v>
      </c>
      <c r="G425" s="149"/>
    </row>
    <row r="426" spans="2:11" ht="15.75" outlineLevel="1" thickBot="1" x14ac:dyDescent="0.3">
      <c r="B426" s="155">
        <f>SUM(B420:K420,B422:K422,B424:K424)</f>
        <v>0</v>
      </c>
      <c r="C426" s="156"/>
      <c r="D426" s="157">
        <f>NPV(0.05,B420:K420,B422:K422,B424:K424)</f>
        <v>0</v>
      </c>
      <c r="E426" s="158"/>
      <c r="F426" s="155">
        <f>D426*S408*T408</f>
        <v>0</v>
      </c>
      <c r="G426" s="156"/>
    </row>
    <row r="427" spans="2:11" ht="15.75" outlineLevel="1" thickBot="1" x14ac:dyDescent="0.3"/>
    <row r="428" spans="2:11" ht="15.75" outlineLevel="1" thickBot="1" x14ac:dyDescent="0.3">
      <c r="B428" s="74" t="s">
        <v>86</v>
      </c>
      <c r="C428" s="71"/>
      <c r="D428" s="71"/>
      <c r="E428" s="71" t="str">
        <f>D2</f>
        <v>[Research Program 3 Name]</v>
      </c>
      <c r="F428" s="71"/>
      <c r="G428" s="71"/>
      <c r="H428" s="71"/>
      <c r="I428" s="71"/>
      <c r="J428" s="71"/>
      <c r="K428" s="72"/>
    </row>
    <row r="429" spans="2:11" ht="45" customHeight="1" outlineLevel="1" thickBot="1" x14ac:dyDescent="0.3">
      <c r="B429" s="116" t="s">
        <v>87</v>
      </c>
      <c r="C429" s="117"/>
      <c r="D429" s="117"/>
      <c r="E429" s="117"/>
      <c r="F429" s="117"/>
      <c r="G429" s="117"/>
      <c r="H429" s="117"/>
      <c r="I429" s="117"/>
      <c r="J429" s="117"/>
      <c r="K429" s="118"/>
    </row>
    <row r="430" spans="2:11" ht="129.94999999999999" customHeight="1" outlineLevel="1" thickBot="1" x14ac:dyDescent="0.3">
      <c r="B430" s="119" t="s">
        <v>88</v>
      </c>
      <c r="C430" s="120"/>
      <c r="D430" s="120"/>
      <c r="E430" s="120"/>
      <c r="F430" s="120"/>
      <c r="G430" s="120"/>
      <c r="H430" s="120"/>
      <c r="I430" s="120"/>
      <c r="J430" s="120"/>
      <c r="K430" s="121"/>
    </row>
    <row r="431" spans="2:11" outlineLevel="1" x14ac:dyDescent="0.25"/>
    <row r="432" spans="2:11" outlineLevel="1" x14ac:dyDescent="0.25"/>
    <row r="433" s="40" customFormat="1" outlineLevel="1" x14ac:dyDescent="0.25"/>
    <row r="434" s="40" customFormat="1" outlineLevel="1" x14ac:dyDescent="0.25"/>
    <row r="435" s="40" customFormat="1" outlineLevel="1" x14ac:dyDescent="0.25"/>
    <row r="436" s="40" customFormat="1" outlineLevel="1" x14ac:dyDescent="0.25"/>
    <row r="438" s="40" customFormat="1" x14ac:dyDescent="0.25"/>
    <row r="439" s="40" customFormat="1" ht="45" customHeight="1" x14ac:dyDescent="0.25"/>
    <row r="440" s="40" customFormat="1" ht="216.6" customHeight="1" x14ac:dyDescent="0.25"/>
  </sheetData>
  <sheetProtection algorithmName="SHA-512" hashValue="aqCzZwD84q9Ck1FV4Vh0ZdUvXElH+47NtpfYRn+HQKQd44+trY9EvEANLrESB0QwFRLH+LJtZsWMNPP2nYvljw==" saltValue="qlZhHCzCMLX2OdwueNuczQ==" spinCount="100000" sheet="1" objects="1" scenarios="1" formatRows="0"/>
  <mergeCells count="869">
    <mergeCell ref="B53:K56"/>
    <mergeCell ref="D2:H2"/>
    <mergeCell ref="B16:K19"/>
    <mergeCell ref="B23:K26"/>
    <mergeCell ref="B30:K33"/>
    <mergeCell ref="B37:K40"/>
    <mergeCell ref="B44:K47"/>
    <mergeCell ref="B63:C63"/>
    <mergeCell ref="D63:E63"/>
    <mergeCell ref="F63:G63"/>
    <mergeCell ref="H63:I63"/>
    <mergeCell ref="J63:K63"/>
    <mergeCell ref="B58:K58"/>
    <mergeCell ref="B60:C60"/>
    <mergeCell ref="D60:E60"/>
    <mergeCell ref="F60:G60"/>
    <mergeCell ref="H60:I60"/>
    <mergeCell ref="J60:K60"/>
    <mergeCell ref="B67:K70"/>
    <mergeCell ref="B61:C61"/>
    <mergeCell ref="D61:E61"/>
    <mergeCell ref="F61:G61"/>
    <mergeCell ref="H61:I61"/>
    <mergeCell ref="J61:K61"/>
    <mergeCell ref="B62:C62"/>
    <mergeCell ref="D62:E62"/>
    <mergeCell ref="F62:G62"/>
    <mergeCell ref="H62:I62"/>
    <mergeCell ref="J62:K62"/>
    <mergeCell ref="D75:E75"/>
    <mergeCell ref="F75:G75"/>
    <mergeCell ref="H75:I75"/>
    <mergeCell ref="J75:K75"/>
    <mergeCell ref="B76:C76"/>
    <mergeCell ref="D76:E76"/>
    <mergeCell ref="F76:G76"/>
    <mergeCell ref="H76:I76"/>
    <mergeCell ref="J76:K76"/>
    <mergeCell ref="B72:K72"/>
    <mergeCell ref="B74:C74"/>
    <mergeCell ref="D74:E74"/>
    <mergeCell ref="F74:G74"/>
    <mergeCell ref="H74:I74"/>
    <mergeCell ref="J74:K74"/>
    <mergeCell ref="B91:C91"/>
    <mergeCell ref="D91:E91"/>
    <mergeCell ref="F91:G91"/>
    <mergeCell ref="H91:I91"/>
    <mergeCell ref="J91:K91"/>
    <mergeCell ref="B86:K86"/>
    <mergeCell ref="B88:C88"/>
    <mergeCell ref="D88:E88"/>
    <mergeCell ref="F88:G88"/>
    <mergeCell ref="H88:I88"/>
    <mergeCell ref="J88:K88"/>
    <mergeCell ref="B77:C77"/>
    <mergeCell ref="D77:E77"/>
    <mergeCell ref="F77:G77"/>
    <mergeCell ref="H77:I77"/>
    <mergeCell ref="J77:K77"/>
    <mergeCell ref="B81:K84"/>
    <mergeCell ref="B75:C75"/>
    <mergeCell ref="B95:K98"/>
    <mergeCell ref="B89:C89"/>
    <mergeCell ref="D89:E89"/>
    <mergeCell ref="F89:G89"/>
    <mergeCell ref="H89:I89"/>
    <mergeCell ref="J89:K89"/>
    <mergeCell ref="B90:C90"/>
    <mergeCell ref="D90:E90"/>
    <mergeCell ref="F90:G90"/>
    <mergeCell ref="H90:I90"/>
    <mergeCell ref="J90:K90"/>
    <mergeCell ref="B105:C105"/>
    <mergeCell ref="D105:E105"/>
    <mergeCell ref="F105:G105"/>
    <mergeCell ref="H105:I105"/>
    <mergeCell ref="J105:K105"/>
    <mergeCell ref="B109:K112"/>
    <mergeCell ref="B103:C103"/>
    <mergeCell ref="D103:E103"/>
    <mergeCell ref="F103:G103"/>
    <mergeCell ref="H103:I103"/>
    <mergeCell ref="J103:K103"/>
    <mergeCell ref="B104:C104"/>
    <mergeCell ref="D104:E104"/>
    <mergeCell ref="F104:G104"/>
    <mergeCell ref="H104:I104"/>
    <mergeCell ref="J104:K104"/>
    <mergeCell ref="B100:K100"/>
    <mergeCell ref="B102:C102"/>
    <mergeCell ref="D102:E102"/>
    <mergeCell ref="F102:G102"/>
    <mergeCell ref="H102:I102"/>
    <mergeCell ref="J102:K102"/>
    <mergeCell ref="B119:C119"/>
    <mergeCell ref="D119:E119"/>
    <mergeCell ref="F119:G119"/>
    <mergeCell ref="H119:I119"/>
    <mergeCell ref="J119:K119"/>
    <mergeCell ref="B117:C117"/>
    <mergeCell ref="D117:E117"/>
    <mergeCell ref="F117:G117"/>
    <mergeCell ref="H117:I117"/>
    <mergeCell ref="J117:K117"/>
    <mergeCell ref="B118:C118"/>
    <mergeCell ref="D118:E118"/>
    <mergeCell ref="F118:G118"/>
    <mergeCell ref="H118:I118"/>
    <mergeCell ref="J118:K118"/>
    <mergeCell ref="B114:K114"/>
    <mergeCell ref="B116:C116"/>
    <mergeCell ref="D116:E116"/>
    <mergeCell ref="F116:G116"/>
    <mergeCell ref="H116:I116"/>
    <mergeCell ref="J116:K116"/>
    <mergeCell ref="B137:C137"/>
    <mergeCell ref="D137:E137"/>
    <mergeCell ref="F137:G137"/>
    <mergeCell ref="H137:I137"/>
    <mergeCell ref="J137:K137"/>
    <mergeCell ref="B129:K129"/>
    <mergeCell ref="B130:K130"/>
    <mergeCell ref="B133:K133"/>
    <mergeCell ref="B125:K125"/>
    <mergeCell ref="B127:K127"/>
    <mergeCell ref="B131:K131"/>
    <mergeCell ref="B135:K135"/>
    <mergeCell ref="H147:I147"/>
    <mergeCell ref="J147:K147"/>
    <mergeCell ref="B139:C139"/>
    <mergeCell ref="D139:E139"/>
    <mergeCell ref="F139:G139"/>
    <mergeCell ref="H139:I139"/>
    <mergeCell ref="J139:K139"/>
    <mergeCell ref="B140:C140"/>
    <mergeCell ref="D140:E140"/>
    <mergeCell ref="F140:G140"/>
    <mergeCell ref="H140:I140"/>
    <mergeCell ref="J140:K140"/>
    <mergeCell ref="B141:C141"/>
    <mergeCell ref="D141:E141"/>
    <mergeCell ref="F141:G141"/>
    <mergeCell ref="H141:I141"/>
    <mergeCell ref="J141:K141"/>
    <mergeCell ref="B142:C142"/>
    <mergeCell ref="D142:E142"/>
    <mergeCell ref="F142:G142"/>
    <mergeCell ref="H142:I142"/>
    <mergeCell ref="J142:K142"/>
    <mergeCell ref="B159:K159"/>
    <mergeCell ref="B160:K160"/>
    <mergeCell ref="B163:K163"/>
    <mergeCell ref="B164:K164"/>
    <mergeCell ref="B161:K161"/>
    <mergeCell ref="B165:K165"/>
    <mergeCell ref="B144:C144"/>
    <mergeCell ref="D144:E144"/>
    <mergeCell ref="F144:G144"/>
    <mergeCell ref="H144:I144"/>
    <mergeCell ref="J144:K144"/>
    <mergeCell ref="B145:C145"/>
    <mergeCell ref="D145:E145"/>
    <mergeCell ref="F145:G145"/>
    <mergeCell ref="H145:I145"/>
    <mergeCell ref="J145:K145"/>
    <mergeCell ref="B146:C146"/>
    <mergeCell ref="D146:E146"/>
    <mergeCell ref="F146:G146"/>
    <mergeCell ref="H146:I146"/>
    <mergeCell ref="J146:K146"/>
    <mergeCell ref="B147:C147"/>
    <mergeCell ref="D147:E147"/>
    <mergeCell ref="F147:G147"/>
    <mergeCell ref="B150:C150"/>
    <mergeCell ref="D150:E150"/>
    <mergeCell ref="F150:G150"/>
    <mergeCell ref="B148:C148"/>
    <mergeCell ref="D148:E148"/>
    <mergeCell ref="F148:G148"/>
    <mergeCell ref="H148:I148"/>
    <mergeCell ref="J148:K148"/>
    <mergeCell ref="B149:C149"/>
    <mergeCell ref="D149:E149"/>
    <mergeCell ref="F149:G149"/>
    <mergeCell ref="H149:I149"/>
    <mergeCell ref="J149:K149"/>
    <mergeCell ref="B169:C169"/>
    <mergeCell ref="D169:E169"/>
    <mergeCell ref="F169:G169"/>
    <mergeCell ref="H169:I169"/>
    <mergeCell ref="J169:K169"/>
    <mergeCell ref="B170:C170"/>
    <mergeCell ref="D170:E170"/>
    <mergeCell ref="F170:G170"/>
    <mergeCell ref="H170:I170"/>
    <mergeCell ref="J170:K170"/>
    <mergeCell ref="B167:C167"/>
    <mergeCell ref="D167:E167"/>
    <mergeCell ref="F167:G167"/>
    <mergeCell ref="H167:I167"/>
    <mergeCell ref="J167:K167"/>
    <mergeCell ref="B168:C168"/>
    <mergeCell ref="D168:E168"/>
    <mergeCell ref="F168:G168"/>
    <mergeCell ref="H168:I168"/>
    <mergeCell ref="J168:K168"/>
    <mergeCell ref="B174:C174"/>
    <mergeCell ref="D174:E174"/>
    <mergeCell ref="F174:G174"/>
    <mergeCell ref="H174:I174"/>
    <mergeCell ref="J174:K174"/>
    <mergeCell ref="B175:C175"/>
    <mergeCell ref="D175:E175"/>
    <mergeCell ref="F175:G175"/>
    <mergeCell ref="H175:I175"/>
    <mergeCell ref="J175:K175"/>
    <mergeCell ref="B171:C171"/>
    <mergeCell ref="D171:E171"/>
    <mergeCell ref="F171:G171"/>
    <mergeCell ref="H171:I171"/>
    <mergeCell ref="J171:K171"/>
    <mergeCell ref="B172:C172"/>
    <mergeCell ref="D172:E172"/>
    <mergeCell ref="F172:G172"/>
    <mergeCell ref="H172:I172"/>
    <mergeCell ref="J172:K172"/>
    <mergeCell ref="D179:E179"/>
    <mergeCell ref="F179:G179"/>
    <mergeCell ref="H179:I179"/>
    <mergeCell ref="J179:K179"/>
    <mergeCell ref="B181:C181"/>
    <mergeCell ref="D181:E181"/>
    <mergeCell ref="F181:G181"/>
    <mergeCell ref="B185:K185"/>
    <mergeCell ref="B187:K187"/>
    <mergeCell ref="B198:C198"/>
    <mergeCell ref="D198:E198"/>
    <mergeCell ref="F198:G198"/>
    <mergeCell ref="H198:I198"/>
    <mergeCell ref="J198:K198"/>
    <mergeCell ref="B176:C176"/>
    <mergeCell ref="D176:E176"/>
    <mergeCell ref="F176:G176"/>
    <mergeCell ref="H176:I176"/>
    <mergeCell ref="J176:K176"/>
    <mergeCell ref="B177:C177"/>
    <mergeCell ref="D177:E177"/>
    <mergeCell ref="F177:G177"/>
    <mergeCell ref="H177:I177"/>
    <mergeCell ref="J177:K177"/>
    <mergeCell ref="B180:C180"/>
    <mergeCell ref="D180:E180"/>
    <mergeCell ref="F180:G180"/>
    <mergeCell ref="B178:C178"/>
    <mergeCell ref="D178:E178"/>
    <mergeCell ref="F178:G178"/>
    <mergeCell ref="H178:I178"/>
    <mergeCell ref="J178:K178"/>
    <mergeCell ref="B179:C179"/>
    <mergeCell ref="B189:K189"/>
    <mergeCell ref="B190:K190"/>
    <mergeCell ref="B193:K193"/>
    <mergeCell ref="B194:K194"/>
    <mergeCell ref="B191:K191"/>
    <mergeCell ref="B195:K195"/>
    <mergeCell ref="B197:C197"/>
    <mergeCell ref="D197:E197"/>
    <mergeCell ref="F197:G197"/>
    <mergeCell ref="H197:I197"/>
    <mergeCell ref="J197:K197"/>
    <mergeCell ref="B201:C201"/>
    <mergeCell ref="D201:E201"/>
    <mergeCell ref="F201:G201"/>
    <mergeCell ref="H201:I201"/>
    <mergeCell ref="J201:K201"/>
    <mergeCell ref="B202:C202"/>
    <mergeCell ref="D202:E202"/>
    <mergeCell ref="F202:G202"/>
    <mergeCell ref="H202:I202"/>
    <mergeCell ref="J202:K202"/>
    <mergeCell ref="B199:C199"/>
    <mergeCell ref="D199:E199"/>
    <mergeCell ref="F199:G199"/>
    <mergeCell ref="H199:I199"/>
    <mergeCell ref="J199:K199"/>
    <mergeCell ref="B200:C200"/>
    <mergeCell ref="D200:E200"/>
    <mergeCell ref="F200:G200"/>
    <mergeCell ref="H200:I200"/>
    <mergeCell ref="J200:K200"/>
    <mergeCell ref="B225:K225"/>
    <mergeCell ref="B204:C204"/>
    <mergeCell ref="D204:E204"/>
    <mergeCell ref="F204:G204"/>
    <mergeCell ref="H204:I204"/>
    <mergeCell ref="J204:K204"/>
    <mergeCell ref="B205:C205"/>
    <mergeCell ref="D205:E205"/>
    <mergeCell ref="F205:G205"/>
    <mergeCell ref="H205:I205"/>
    <mergeCell ref="J205:K205"/>
    <mergeCell ref="B206:C206"/>
    <mergeCell ref="D206:E206"/>
    <mergeCell ref="F206:G206"/>
    <mergeCell ref="H206:I206"/>
    <mergeCell ref="J206:K206"/>
    <mergeCell ref="B207:C207"/>
    <mergeCell ref="D207:E207"/>
    <mergeCell ref="F207:G207"/>
    <mergeCell ref="H207:I207"/>
    <mergeCell ref="J207:K207"/>
    <mergeCell ref="B211:C211"/>
    <mergeCell ref="D211:E211"/>
    <mergeCell ref="F211:G211"/>
    <mergeCell ref="B215:K215"/>
    <mergeCell ref="B217:K217"/>
    <mergeCell ref="B219:K219"/>
    <mergeCell ref="B220:K220"/>
    <mergeCell ref="B223:K223"/>
    <mergeCell ref="B224:K224"/>
    <mergeCell ref="B221:K221"/>
    <mergeCell ref="B210:C210"/>
    <mergeCell ref="D210:E210"/>
    <mergeCell ref="F210:G210"/>
    <mergeCell ref="B208:C208"/>
    <mergeCell ref="D208:E208"/>
    <mergeCell ref="F208:G208"/>
    <mergeCell ref="H208:I208"/>
    <mergeCell ref="J208:K208"/>
    <mergeCell ref="B209:C209"/>
    <mergeCell ref="D209:E209"/>
    <mergeCell ref="F209:G209"/>
    <mergeCell ref="H209:I209"/>
    <mergeCell ref="J209:K209"/>
    <mergeCell ref="B229:C229"/>
    <mergeCell ref="D229:E229"/>
    <mergeCell ref="F229:G229"/>
    <mergeCell ref="H229:I229"/>
    <mergeCell ref="J229:K229"/>
    <mergeCell ref="B230:C230"/>
    <mergeCell ref="D230:E230"/>
    <mergeCell ref="F230:G230"/>
    <mergeCell ref="H230:I230"/>
    <mergeCell ref="J230:K230"/>
    <mergeCell ref="B227:C227"/>
    <mergeCell ref="D227:E227"/>
    <mergeCell ref="F227:G227"/>
    <mergeCell ref="H227:I227"/>
    <mergeCell ref="J227:K227"/>
    <mergeCell ref="B228:C228"/>
    <mergeCell ref="D228:E228"/>
    <mergeCell ref="F228:G228"/>
    <mergeCell ref="H228:I228"/>
    <mergeCell ref="J228:K228"/>
    <mergeCell ref="B234:C234"/>
    <mergeCell ref="D234:E234"/>
    <mergeCell ref="F234:G234"/>
    <mergeCell ref="H234:I234"/>
    <mergeCell ref="J234:K234"/>
    <mergeCell ref="B235:C235"/>
    <mergeCell ref="D235:E235"/>
    <mergeCell ref="F235:G235"/>
    <mergeCell ref="H235:I235"/>
    <mergeCell ref="J235:K235"/>
    <mergeCell ref="B231:C231"/>
    <mergeCell ref="D231:E231"/>
    <mergeCell ref="F231:G231"/>
    <mergeCell ref="H231:I231"/>
    <mergeCell ref="J231:K231"/>
    <mergeCell ref="B232:C232"/>
    <mergeCell ref="D232:E232"/>
    <mergeCell ref="F232:G232"/>
    <mergeCell ref="H232:I232"/>
    <mergeCell ref="J232:K232"/>
    <mergeCell ref="D239:E239"/>
    <mergeCell ref="F239:G239"/>
    <mergeCell ref="H239:I239"/>
    <mergeCell ref="J239:K239"/>
    <mergeCell ref="B241:C241"/>
    <mergeCell ref="D241:E241"/>
    <mergeCell ref="F241:G241"/>
    <mergeCell ref="B245:K245"/>
    <mergeCell ref="B247:K247"/>
    <mergeCell ref="B258:C258"/>
    <mergeCell ref="D258:E258"/>
    <mergeCell ref="F258:G258"/>
    <mergeCell ref="H258:I258"/>
    <mergeCell ref="J258:K258"/>
    <mergeCell ref="B236:C236"/>
    <mergeCell ref="D236:E236"/>
    <mergeCell ref="F236:G236"/>
    <mergeCell ref="H236:I236"/>
    <mergeCell ref="J236:K236"/>
    <mergeCell ref="B237:C237"/>
    <mergeCell ref="D237:E237"/>
    <mergeCell ref="F237:G237"/>
    <mergeCell ref="H237:I237"/>
    <mergeCell ref="J237:K237"/>
    <mergeCell ref="B240:C240"/>
    <mergeCell ref="D240:E240"/>
    <mergeCell ref="F240:G240"/>
    <mergeCell ref="B238:C238"/>
    <mergeCell ref="D238:E238"/>
    <mergeCell ref="F238:G238"/>
    <mergeCell ref="H238:I238"/>
    <mergeCell ref="J238:K238"/>
    <mergeCell ref="B239:C239"/>
    <mergeCell ref="B249:K249"/>
    <mergeCell ref="B250:K250"/>
    <mergeCell ref="B253:K253"/>
    <mergeCell ref="B254:K254"/>
    <mergeCell ref="B251:K251"/>
    <mergeCell ref="B255:K255"/>
    <mergeCell ref="B257:C257"/>
    <mergeCell ref="D257:E257"/>
    <mergeCell ref="F257:G257"/>
    <mergeCell ref="H257:I257"/>
    <mergeCell ref="J257:K257"/>
    <mergeCell ref="B261:C261"/>
    <mergeCell ref="D261:E261"/>
    <mergeCell ref="F261:G261"/>
    <mergeCell ref="H261:I261"/>
    <mergeCell ref="J261:K261"/>
    <mergeCell ref="B262:C262"/>
    <mergeCell ref="D262:E262"/>
    <mergeCell ref="F262:G262"/>
    <mergeCell ref="H262:I262"/>
    <mergeCell ref="J262:K262"/>
    <mergeCell ref="B259:C259"/>
    <mergeCell ref="D259:E259"/>
    <mergeCell ref="F259:G259"/>
    <mergeCell ref="H259:I259"/>
    <mergeCell ref="J259:K259"/>
    <mergeCell ref="B260:C260"/>
    <mergeCell ref="D260:E260"/>
    <mergeCell ref="F260:G260"/>
    <mergeCell ref="H260:I260"/>
    <mergeCell ref="J260:K260"/>
    <mergeCell ref="B266:C266"/>
    <mergeCell ref="D266:E266"/>
    <mergeCell ref="F266:G266"/>
    <mergeCell ref="H266:I266"/>
    <mergeCell ref="J266:K266"/>
    <mergeCell ref="B267:C267"/>
    <mergeCell ref="D267:E267"/>
    <mergeCell ref="F267:G267"/>
    <mergeCell ref="H267:I267"/>
    <mergeCell ref="J267:K267"/>
    <mergeCell ref="B264:C264"/>
    <mergeCell ref="D264:E264"/>
    <mergeCell ref="F264:G264"/>
    <mergeCell ref="H264:I264"/>
    <mergeCell ref="J264:K264"/>
    <mergeCell ref="B265:C265"/>
    <mergeCell ref="D265:E265"/>
    <mergeCell ref="F265:G265"/>
    <mergeCell ref="H265:I265"/>
    <mergeCell ref="J265:K265"/>
    <mergeCell ref="B269:C269"/>
    <mergeCell ref="D269:E269"/>
    <mergeCell ref="F269:G269"/>
    <mergeCell ref="B273:C273"/>
    <mergeCell ref="D273:E273"/>
    <mergeCell ref="F273:G273"/>
    <mergeCell ref="H269:I269"/>
    <mergeCell ref="J269:K269"/>
    <mergeCell ref="B271:C271"/>
    <mergeCell ref="B280:K280"/>
    <mergeCell ref="B281:K281"/>
    <mergeCell ref="B290:K290"/>
    <mergeCell ref="B292:C292"/>
    <mergeCell ref="D292:E292"/>
    <mergeCell ref="F292:G292"/>
    <mergeCell ref="H292:I292"/>
    <mergeCell ref="J292:K292"/>
    <mergeCell ref="B284:K284"/>
    <mergeCell ref="B285:K285"/>
    <mergeCell ref="B288:K288"/>
    <mergeCell ref="B289:K289"/>
    <mergeCell ref="B282:K282"/>
    <mergeCell ref="B286:K286"/>
    <mergeCell ref="B297:C297"/>
    <mergeCell ref="D297:E297"/>
    <mergeCell ref="F297:G297"/>
    <mergeCell ref="H297:I297"/>
    <mergeCell ref="J297:K297"/>
    <mergeCell ref="F293:G293"/>
    <mergeCell ref="H293:I293"/>
    <mergeCell ref="J293:K293"/>
    <mergeCell ref="B294:C294"/>
    <mergeCell ref="D294:E294"/>
    <mergeCell ref="F294:G294"/>
    <mergeCell ref="H294:I294"/>
    <mergeCell ref="J294:K294"/>
    <mergeCell ref="B293:C293"/>
    <mergeCell ref="B295:C295"/>
    <mergeCell ref="D295:E295"/>
    <mergeCell ref="F295:G295"/>
    <mergeCell ref="H295:I295"/>
    <mergeCell ref="J295:K295"/>
    <mergeCell ref="B296:C296"/>
    <mergeCell ref="D296:E296"/>
    <mergeCell ref="F296:G296"/>
    <mergeCell ref="H296:I296"/>
    <mergeCell ref="J296:K296"/>
    <mergeCell ref="B303:C303"/>
    <mergeCell ref="D303:E303"/>
    <mergeCell ref="F303:G303"/>
    <mergeCell ref="H303:I303"/>
    <mergeCell ref="J303:K303"/>
    <mergeCell ref="B299:C299"/>
    <mergeCell ref="D299:E299"/>
    <mergeCell ref="F299:G299"/>
    <mergeCell ref="H299:I299"/>
    <mergeCell ref="J299:K299"/>
    <mergeCell ref="H300:I300"/>
    <mergeCell ref="J300:K300"/>
    <mergeCell ref="B301:C301"/>
    <mergeCell ref="D301:E301"/>
    <mergeCell ref="F301:G301"/>
    <mergeCell ref="H301:I301"/>
    <mergeCell ref="J301:K301"/>
    <mergeCell ref="B302:C302"/>
    <mergeCell ref="D302:E302"/>
    <mergeCell ref="F302:G302"/>
    <mergeCell ref="H302:I302"/>
    <mergeCell ref="J302:K302"/>
    <mergeCell ref="J325:K325"/>
    <mergeCell ref="B322:C322"/>
    <mergeCell ref="D322:E322"/>
    <mergeCell ref="F322:G322"/>
    <mergeCell ref="H322:I322"/>
    <mergeCell ref="J322:K322"/>
    <mergeCell ref="B323:C323"/>
    <mergeCell ref="D323:E323"/>
    <mergeCell ref="F323:G323"/>
    <mergeCell ref="H323:I323"/>
    <mergeCell ref="J323:K323"/>
    <mergeCell ref="H324:I324"/>
    <mergeCell ref="J324:K324"/>
    <mergeCell ref="B325:C325"/>
    <mergeCell ref="D325:E325"/>
    <mergeCell ref="F325:G325"/>
    <mergeCell ref="H325:I325"/>
    <mergeCell ref="B324:C324"/>
    <mergeCell ref="D324:E324"/>
    <mergeCell ref="F324:G324"/>
    <mergeCell ref="B329:C329"/>
    <mergeCell ref="D329:E329"/>
    <mergeCell ref="F329:G329"/>
    <mergeCell ref="H329:I329"/>
    <mergeCell ref="J329:K329"/>
    <mergeCell ref="B330:C330"/>
    <mergeCell ref="D330:E330"/>
    <mergeCell ref="F330:G330"/>
    <mergeCell ref="H330:I330"/>
    <mergeCell ref="J330:K330"/>
    <mergeCell ref="B340:K340"/>
    <mergeCell ref="B341:K341"/>
    <mergeCell ref="B331:C331"/>
    <mergeCell ref="D331:E331"/>
    <mergeCell ref="F331:G331"/>
    <mergeCell ref="H331:I331"/>
    <mergeCell ref="J331:K331"/>
    <mergeCell ref="B332:C332"/>
    <mergeCell ref="D332:E332"/>
    <mergeCell ref="F332:G332"/>
    <mergeCell ref="H332:I332"/>
    <mergeCell ref="J332:K332"/>
    <mergeCell ref="B333:C333"/>
    <mergeCell ref="D333:E333"/>
    <mergeCell ref="F333:G333"/>
    <mergeCell ref="H333:I333"/>
    <mergeCell ref="J333:K333"/>
    <mergeCell ref="B334:C334"/>
    <mergeCell ref="D334:E334"/>
    <mergeCell ref="F334:G334"/>
    <mergeCell ref="H334:I334"/>
    <mergeCell ref="J334:K334"/>
    <mergeCell ref="B336:C336"/>
    <mergeCell ref="D336:E336"/>
    <mergeCell ref="H355:I355"/>
    <mergeCell ref="J355:K355"/>
    <mergeCell ref="B350:K350"/>
    <mergeCell ref="B352:C352"/>
    <mergeCell ref="D352:E352"/>
    <mergeCell ref="F352:G352"/>
    <mergeCell ref="H352:I352"/>
    <mergeCell ref="J352:K352"/>
    <mergeCell ref="B344:K344"/>
    <mergeCell ref="B345:K345"/>
    <mergeCell ref="B348:K348"/>
    <mergeCell ref="B349:K349"/>
    <mergeCell ref="B335:C335"/>
    <mergeCell ref="D335:E335"/>
    <mergeCell ref="F335:G335"/>
    <mergeCell ref="B356:C356"/>
    <mergeCell ref="D356:E356"/>
    <mergeCell ref="F356:G356"/>
    <mergeCell ref="H356:I356"/>
    <mergeCell ref="J356:K356"/>
    <mergeCell ref="B353:C353"/>
    <mergeCell ref="D353:E353"/>
    <mergeCell ref="F353:G353"/>
    <mergeCell ref="H353:I353"/>
    <mergeCell ref="J353:K353"/>
    <mergeCell ref="B354:C354"/>
    <mergeCell ref="D354:E354"/>
    <mergeCell ref="F354:G354"/>
    <mergeCell ref="H354:I354"/>
    <mergeCell ref="J354:K354"/>
    <mergeCell ref="F336:G336"/>
    <mergeCell ref="B342:K342"/>
    <mergeCell ref="B346:K346"/>
    <mergeCell ref="B355:C355"/>
    <mergeCell ref="D355:E355"/>
    <mergeCell ref="F355:G355"/>
    <mergeCell ref="J359:K359"/>
    <mergeCell ref="B360:C360"/>
    <mergeCell ref="D360:E360"/>
    <mergeCell ref="F360:G360"/>
    <mergeCell ref="H360:I360"/>
    <mergeCell ref="J360:K360"/>
    <mergeCell ref="B361:C361"/>
    <mergeCell ref="D361:E361"/>
    <mergeCell ref="F361:G361"/>
    <mergeCell ref="H361:I361"/>
    <mergeCell ref="J361:K361"/>
    <mergeCell ref="B370:K370"/>
    <mergeCell ref="B371:K371"/>
    <mergeCell ref="B374:K374"/>
    <mergeCell ref="B375:K375"/>
    <mergeCell ref="B364:C364"/>
    <mergeCell ref="D364:E364"/>
    <mergeCell ref="F364:G364"/>
    <mergeCell ref="B365:C365"/>
    <mergeCell ref="D365:E365"/>
    <mergeCell ref="F365:G365"/>
    <mergeCell ref="B372:K372"/>
    <mergeCell ref="D385:E385"/>
    <mergeCell ref="F385:G385"/>
    <mergeCell ref="H385:I385"/>
    <mergeCell ref="J385:K385"/>
    <mergeCell ref="B378:K378"/>
    <mergeCell ref="B379:K379"/>
    <mergeCell ref="B386:C386"/>
    <mergeCell ref="D386:E386"/>
    <mergeCell ref="F386:G386"/>
    <mergeCell ref="H386:I386"/>
    <mergeCell ref="J386:K386"/>
    <mergeCell ref="B382:C382"/>
    <mergeCell ref="D382:E382"/>
    <mergeCell ref="F382:G382"/>
    <mergeCell ref="H382:I382"/>
    <mergeCell ref="J382:K382"/>
    <mergeCell ref="B383:C383"/>
    <mergeCell ref="D383:E383"/>
    <mergeCell ref="F383:G383"/>
    <mergeCell ref="H383:I383"/>
    <mergeCell ref="J383:K383"/>
    <mergeCell ref="B395:C395"/>
    <mergeCell ref="D395:E395"/>
    <mergeCell ref="F395:G395"/>
    <mergeCell ref="B400:K400"/>
    <mergeCell ref="B401:K401"/>
    <mergeCell ref="B389:C389"/>
    <mergeCell ref="D389:E389"/>
    <mergeCell ref="F389:G389"/>
    <mergeCell ref="H389:I389"/>
    <mergeCell ref="J389:K389"/>
    <mergeCell ref="B390:C390"/>
    <mergeCell ref="D390:E390"/>
    <mergeCell ref="F390:G390"/>
    <mergeCell ref="H390:I390"/>
    <mergeCell ref="J390:K390"/>
    <mergeCell ref="B391:C391"/>
    <mergeCell ref="D391:E391"/>
    <mergeCell ref="F391:G391"/>
    <mergeCell ref="H391:I391"/>
    <mergeCell ref="J391:K391"/>
    <mergeCell ref="B392:C392"/>
    <mergeCell ref="D392:E392"/>
    <mergeCell ref="F392:G392"/>
    <mergeCell ref="H392:I392"/>
    <mergeCell ref="B396:C396"/>
    <mergeCell ref="D396:E396"/>
    <mergeCell ref="F396:G396"/>
    <mergeCell ref="B402:K402"/>
    <mergeCell ref="B406:K406"/>
    <mergeCell ref="B410:K410"/>
    <mergeCell ref="B404:K404"/>
    <mergeCell ref="B405:K405"/>
    <mergeCell ref="B408:K408"/>
    <mergeCell ref="B409:K409"/>
    <mergeCell ref="D422:E422"/>
    <mergeCell ref="F422:G422"/>
    <mergeCell ref="H422:I422"/>
    <mergeCell ref="J422:K422"/>
    <mergeCell ref="B423:C423"/>
    <mergeCell ref="D423:E423"/>
    <mergeCell ref="F423:G423"/>
    <mergeCell ref="H423:I423"/>
    <mergeCell ref="J423:K423"/>
    <mergeCell ref="B414:C414"/>
    <mergeCell ref="D414:E414"/>
    <mergeCell ref="F414:G414"/>
    <mergeCell ref="H414:I414"/>
    <mergeCell ref="J414:K414"/>
    <mergeCell ref="B412:C412"/>
    <mergeCell ref="D412:E412"/>
    <mergeCell ref="F412:G412"/>
    <mergeCell ref="H412:I412"/>
    <mergeCell ref="J412:K412"/>
    <mergeCell ref="B413:C413"/>
    <mergeCell ref="D413:E413"/>
    <mergeCell ref="F413:G413"/>
    <mergeCell ref="H413:I413"/>
    <mergeCell ref="J413:K413"/>
    <mergeCell ref="B420:C420"/>
    <mergeCell ref="D420:E420"/>
    <mergeCell ref="F420:G420"/>
    <mergeCell ref="H420:I420"/>
    <mergeCell ref="J420:K420"/>
    <mergeCell ref="B415:C415"/>
    <mergeCell ref="D415:E415"/>
    <mergeCell ref="F415:G415"/>
    <mergeCell ref="H415:I415"/>
    <mergeCell ref="J415:K415"/>
    <mergeCell ref="B416:C416"/>
    <mergeCell ref="D416:E416"/>
    <mergeCell ref="F416:G416"/>
    <mergeCell ref="H416:I416"/>
    <mergeCell ref="J416:K416"/>
    <mergeCell ref="B419:C419"/>
    <mergeCell ref="D419:E419"/>
    <mergeCell ref="F419:G419"/>
    <mergeCell ref="H419:I419"/>
    <mergeCell ref="J419:K419"/>
    <mergeCell ref="B138:C138"/>
    <mergeCell ref="D138:E138"/>
    <mergeCell ref="F138:G138"/>
    <mergeCell ref="H138:I138"/>
    <mergeCell ref="J138:K138"/>
    <mergeCell ref="B134:K134"/>
    <mergeCell ref="D271:E271"/>
    <mergeCell ref="F271:G271"/>
    <mergeCell ref="B274:C274"/>
    <mergeCell ref="D274:E274"/>
    <mergeCell ref="F274:G274"/>
    <mergeCell ref="B151:C151"/>
    <mergeCell ref="D151:E151"/>
    <mergeCell ref="F151:G151"/>
    <mergeCell ref="B155:K155"/>
    <mergeCell ref="B157:K157"/>
    <mergeCell ref="B270:C270"/>
    <mergeCell ref="D270:E270"/>
    <mergeCell ref="F270:G270"/>
    <mergeCell ref="B268:C268"/>
    <mergeCell ref="D268:E268"/>
    <mergeCell ref="F268:G268"/>
    <mergeCell ref="H268:I268"/>
    <mergeCell ref="J268:K268"/>
    <mergeCell ref="D293:E293"/>
    <mergeCell ref="H304:I304"/>
    <mergeCell ref="J304:K304"/>
    <mergeCell ref="B306:C306"/>
    <mergeCell ref="D306:E306"/>
    <mergeCell ref="F306:G306"/>
    <mergeCell ref="B312:K312"/>
    <mergeCell ref="B316:K316"/>
    <mergeCell ref="B320:K320"/>
    <mergeCell ref="B304:C304"/>
    <mergeCell ref="D304:E304"/>
    <mergeCell ref="F304:G304"/>
    <mergeCell ref="B305:C305"/>
    <mergeCell ref="D305:E305"/>
    <mergeCell ref="F305:G305"/>
    <mergeCell ref="B318:K318"/>
    <mergeCell ref="B319:K319"/>
    <mergeCell ref="B310:K310"/>
    <mergeCell ref="B311:K311"/>
    <mergeCell ref="B314:K314"/>
    <mergeCell ref="B315:K315"/>
    <mergeCell ref="B300:C300"/>
    <mergeCell ref="D300:E300"/>
    <mergeCell ref="F300:G300"/>
    <mergeCell ref="B327:C327"/>
    <mergeCell ref="D327:E327"/>
    <mergeCell ref="F327:G327"/>
    <mergeCell ref="H327:I327"/>
    <mergeCell ref="J327:K327"/>
    <mergeCell ref="B326:C326"/>
    <mergeCell ref="D326:E326"/>
    <mergeCell ref="F326:G326"/>
    <mergeCell ref="H326:I326"/>
    <mergeCell ref="J326:K326"/>
    <mergeCell ref="B357:C357"/>
    <mergeCell ref="D357:E357"/>
    <mergeCell ref="F357:G357"/>
    <mergeCell ref="H357:I357"/>
    <mergeCell ref="J357:K357"/>
    <mergeCell ref="H364:I364"/>
    <mergeCell ref="J364:K364"/>
    <mergeCell ref="B366:C366"/>
    <mergeCell ref="D366:E366"/>
    <mergeCell ref="F366:G366"/>
    <mergeCell ref="B362:C362"/>
    <mergeCell ref="D362:E362"/>
    <mergeCell ref="F362:G362"/>
    <mergeCell ref="H362:I362"/>
    <mergeCell ref="J362:K362"/>
    <mergeCell ref="B363:C363"/>
    <mergeCell ref="D363:E363"/>
    <mergeCell ref="F363:G363"/>
    <mergeCell ref="H363:I363"/>
    <mergeCell ref="J363:K363"/>
    <mergeCell ref="B359:C359"/>
    <mergeCell ref="D359:E359"/>
    <mergeCell ref="F359:G359"/>
    <mergeCell ref="H359:I359"/>
    <mergeCell ref="B376:K376"/>
    <mergeCell ref="B380:K380"/>
    <mergeCell ref="B387:C387"/>
    <mergeCell ref="D387:E387"/>
    <mergeCell ref="F387:G387"/>
    <mergeCell ref="H387:I387"/>
    <mergeCell ref="J387:K387"/>
    <mergeCell ref="H394:I394"/>
    <mergeCell ref="J394:K394"/>
    <mergeCell ref="B393:C393"/>
    <mergeCell ref="D393:E393"/>
    <mergeCell ref="F393:G393"/>
    <mergeCell ref="H393:I393"/>
    <mergeCell ref="J393:K393"/>
    <mergeCell ref="B394:C394"/>
    <mergeCell ref="D394:E394"/>
    <mergeCell ref="F394:G394"/>
    <mergeCell ref="J392:K392"/>
    <mergeCell ref="B384:C384"/>
    <mergeCell ref="D384:E384"/>
    <mergeCell ref="F384:G384"/>
    <mergeCell ref="H384:I384"/>
    <mergeCell ref="J384:K384"/>
    <mergeCell ref="B385:C385"/>
    <mergeCell ref="B430:K430"/>
    <mergeCell ref="B417:C417"/>
    <mergeCell ref="D417:E417"/>
    <mergeCell ref="F417:G417"/>
    <mergeCell ref="H417:I417"/>
    <mergeCell ref="J417:K417"/>
    <mergeCell ref="H424:I424"/>
    <mergeCell ref="J424:K424"/>
    <mergeCell ref="B426:C426"/>
    <mergeCell ref="D426:E426"/>
    <mergeCell ref="F426:G426"/>
    <mergeCell ref="B424:C424"/>
    <mergeCell ref="D424:E424"/>
    <mergeCell ref="F424:G424"/>
    <mergeCell ref="B425:C425"/>
    <mergeCell ref="D425:E425"/>
    <mergeCell ref="F425:G425"/>
    <mergeCell ref="B429:K429"/>
    <mergeCell ref="B421:C421"/>
    <mergeCell ref="D421:E421"/>
    <mergeCell ref="F421:G421"/>
    <mergeCell ref="H421:I421"/>
    <mergeCell ref="J421:K421"/>
    <mergeCell ref="B422:C422"/>
  </mergeCells>
  <dataValidations count="8">
    <dataValidation type="textLength" operator="lessThan" showInputMessage="1" showErrorMessage="1" errorTitle="Limited to 150 characters" error="This cell is limited to 150 characters including spaces." sqref="B61:C61" xr:uid="{00000000-0002-0000-0300-000000000000}">
      <formula1>150</formula1>
    </dataValidation>
    <dataValidation type="textLength" operator="lessThanOrEqual" allowBlank="1" showInputMessage="1" showErrorMessage="1" errorTitle="Cell limited to 2000 characters " error="This cell is limited to 2000 characters including spaces." sqref="B430:K430" xr:uid="{6E2638AC-B4AA-4D32-B917-F54C7754B26F}">
      <formula1>2000</formula1>
    </dataValidation>
    <dataValidation type="list" allowBlank="1" showInputMessage="1" showErrorMessage="1" sqref="B252:K252 C158:K158 B132:K132 C188:K188 B162:K162 C218:K218 B192:K192 C248:K248 B222:K222 C128:K128" xr:uid="{00000000-0002-0000-0300-000002000000}">
      <formula1>$S$278:$S$282</formula1>
    </dataValidation>
    <dataValidation type="textLength" operator="lessThanOrEqual" allowBlank="1" showInputMessage="1" showErrorMessage="1" errorTitle="Cell limited to 150 characters" error=" This cell is limited to 150 characters including spaces." sqref="B137:K137 B139:K139 B141:K141 B197:K197 B199:K199 B201:K201 B167:K167 B169:K169 B171:K171 B227:K227 B229:K229 B231:K231 B257:K257 B259:K259 B261:K261 B294:K294 B292:K292 B296:K296 B324:K324 B354:K354 B322:K322 B326:K326 B352:K352 B356:K356 B384:K384 B382:K382 B386:K386 B414:K414 B412:K412 B416:K416" xr:uid="{00000000-0002-0000-0300-000004000000}">
      <formula1>150</formula1>
    </dataValidation>
    <dataValidation type="textLength" operator="lessThanOrEqual" showInputMessage="1" showErrorMessage="1" errorTitle="Cell limited to 500 characters" error="This cell is limited to 500 characters including spaces." sqref="B126 B130 B186 B160 B156 B134 B286 B216 B190 B246 B220 B250 B290 B282:K282 B316 B320 B346 B312:K312 B376 B380 B350 B280:K280 B310:K310 B342:K342 B372:K372 B370:K370 B184 B254 B224 B194 B164 B124:K124 B154:K154 B214:K214 B244:K244 B340:K340 B406 B410 B402:K402 B400:K400" xr:uid="{00000000-0002-0000-0300-000005000000}">
      <formula1>500</formula1>
    </dataValidation>
    <dataValidation type="textLength" operator="lessThan" showInputMessage="1" showErrorMessage="1" errorTitle="Cell limited to 150 characters" error="This cell is limited to 150 characters including spaces." sqref="B63:K63 B75:K75 B77:K77 B89:K89 B91:K91 B103:K103 B105:K105 B117:K117 B119:K119 D61:K61" xr:uid="{00000000-0002-0000-0300-000006000000}">
      <formula1>150</formula1>
    </dataValidation>
    <dataValidation type="textLength" operator="lessThan" showInputMessage="1" showErrorMessage="1" errorTitle="Cell limited to 500 characters" error="This cell is limited to 500 characters including spaces." sqref="B16:K19 B23:K26 B30:K33 B37:K40 B44:K47 B58 B72 B86 B100 B114 B81 B95 B109 B53:K56 B67" xr:uid="{00000000-0002-0000-0300-000007000000}">
      <formula1>500</formula1>
    </dataValidation>
    <dataValidation type="list" allowBlank="1" showInputMessage="1" showErrorMessage="1" sqref="B374:K374 B344:K344 B314:K314 B284:K284 B288:K288 B318:K318 B348:K348 B378:K378 B408:K408 B404:K404" xr:uid="{53EF4AB3-A823-420F-AE66-D6AB467748F0}">
      <formula1>$S$124:$S$128</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440"/>
  <sheetViews>
    <sheetView showGridLines="0" zoomScaleNormal="100" workbookViewId="0">
      <selection activeCell="H413" sqref="H413:I413"/>
    </sheetView>
  </sheetViews>
  <sheetFormatPr defaultRowHeight="15" outlineLevelRow="1" x14ac:dyDescent="0.25"/>
  <cols>
    <col min="1" max="1" width="2.7109375" style="40" customWidth="1"/>
    <col min="2" max="11" width="15.42578125" style="40" customWidth="1"/>
    <col min="12" max="18" width="9.140625" style="40"/>
    <col min="19" max="20" width="8.7109375" style="40" hidden="1" customWidth="1"/>
    <col min="21" max="16384" width="9.140625" style="40"/>
  </cols>
  <sheetData>
    <row r="1" spans="2:20" ht="15.75" thickBot="1" x14ac:dyDescent="0.3"/>
    <row r="2" spans="2:20" ht="15.75" thickBot="1" x14ac:dyDescent="0.3">
      <c r="B2" s="47" t="s">
        <v>76</v>
      </c>
      <c r="C2" s="48"/>
      <c r="D2" s="147" t="str">
        <f>'Project Overview '!D27:H27</f>
        <v>[Research Program 4 Name]</v>
      </c>
      <c r="E2" s="147"/>
      <c r="F2" s="147"/>
      <c r="G2" s="147"/>
      <c r="H2" s="147"/>
      <c r="I2" s="48"/>
      <c r="J2" s="48"/>
      <c r="K2" s="69"/>
    </row>
    <row r="3" spans="2:20" ht="15.75" thickBot="1" x14ac:dyDescent="0.3"/>
    <row r="4" spans="2:20" ht="15.75" thickBot="1" x14ac:dyDescent="0.3">
      <c r="B4" s="74" t="str">
        <f>CONCATENATE("Total Inputs - ",B2)</f>
        <v>Total Inputs - Research Program 4</v>
      </c>
      <c r="C4" s="71"/>
      <c r="D4" s="71" t="str">
        <f>D2</f>
        <v>[Research Program 4 Name]</v>
      </c>
      <c r="E4" s="71"/>
      <c r="F4" s="71"/>
      <c r="G4" s="71"/>
      <c r="H4" s="71"/>
      <c r="I4" s="71"/>
      <c r="J4" s="71"/>
      <c r="K4" s="72"/>
    </row>
    <row r="5" spans="2:20" ht="15.75" outlineLevel="1" thickBot="1" x14ac:dyDescent="0.3"/>
    <row r="6" spans="2:20" ht="15.75" outlineLevel="1" thickBot="1" x14ac:dyDescent="0.3">
      <c r="B6" s="75" t="s">
        <v>1</v>
      </c>
      <c r="C6" s="76" t="s">
        <v>2</v>
      </c>
      <c r="D6" s="76" t="s">
        <v>3</v>
      </c>
      <c r="E6" s="76" t="s">
        <v>4</v>
      </c>
      <c r="F6" s="76" t="s">
        <v>5</v>
      </c>
      <c r="G6" s="76" t="s">
        <v>6</v>
      </c>
      <c r="H6" s="76" t="s">
        <v>7</v>
      </c>
      <c r="I6" s="76" t="s">
        <v>8</v>
      </c>
      <c r="J6" s="76" t="s">
        <v>9</v>
      </c>
      <c r="K6" s="77" t="s">
        <v>10</v>
      </c>
    </row>
    <row r="7" spans="2:20" ht="15.75" outlineLevel="1" thickBot="1" x14ac:dyDescent="0.3">
      <c r="B7" s="103">
        <v>0</v>
      </c>
      <c r="C7" s="103">
        <v>0</v>
      </c>
      <c r="D7" s="103">
        <v>0</v>
      </c>
      <c r="E7" s="103">
        <v>0</v>
      </c>
      <c r="F7" s="103">
        <v>0</v>
      </c>
      <c r="G7" s="103">
        <v>0</v>
      </c>
      <c r="H7" s="103">
        <v>0</v>
      </c>
      <c r="I7" s="103">
        <v>0</v>
      </c>
      <c r="J7" s="103">
        <v>0</v>
      </c>
      <c r="K7" s="103">
        <v>0</v>
      </c>
    </row>
    <row r="8" spans="2:20" ht="15.75" outlineLevel="1" thickBot="1" x14ac:dyDescent="0.3">
      <c r="B8" s="78"/>
      <c r="C8" s="78"/>
      <c r="D8" s="78"/>
      <c r="E8" s="78"/>
      <c r="F8" s="78"/>
      <c r="G8" s="78"/>
      <c r="H8" s="78"/>
      <c r="I8" s="78"/>
      <c r="J8" s="78"/>
      <c r="K8" s="78"/>
    </row>
    <row r="9" spans="2:20" ht="15.75" outlineLevel="1" thickBot="1" x14ac:dyDescent="0.3">
      <c r="B9" s="78"/>
      <c r="C9" s="78"/>
      <c r="D9" s="78"/>
      <c r="E9" s="78"/>
      <c r="F9" s="75" t="s">
        <v>32</v>
      </c>
      <c r="G9" s="77" t="s">
        <v>33</v>
      </c>
      <c r="H9" s="78"/>
      <c r="I9" s="78"/>
      <c r="J9" s="75" t="s">
        <v>171</v>
      </c>
      <c r="K9" s="77" t="s">
        <v>172</v>
      </c>
    </row>
    <row r="10" spans="2:20" ht="15.75" outlineLevel="1" thickBot="1" x14ac:dyDescent="0.3">
      <c r="B10" s="78"/>
      <c r="C10" s="78"/>
      <c r="D10" s="78"/>
      <c r="E10" s="78"/>
      <c r="F10" s="79">
        <f>SUM(B7:K7)</f>
        <v>0</v>
      </c>
      <c r="G10" s="80">
        <f>NPV(0.05,B7:K7)</f>
        <v>0</v>
      </c>
      <c r="H10" s="78"/>
      <c r="I10" s="78"/>
      <c r="J10" s="79">
        <f>SUM('RP 1'!$F$10,'RP 2'!$F$10,'RP 3'!$F$10,'RP 4'!$F$10,'RP 5'!$F$10)</f>
        <v>0</v>
      </c>
      <c r="K10" s="80">
        <f>SUM('RP 1'!$G$10,'RP 2'!$G$10,'RP 3'!$G$10,'RP 4'!$G$10,'RP 5'!$G$10)</f>
        <v>0</v>
      </c>
      <c r="S10" s="81"/>
      <c r="T10" s="81"/>
    </row>
    <row r="11" spans="2:20" ht="15.75" thickBot="1" x14ac:dyDescent="0.3">
      <c r="S11" s="81"/>
      <c r="T11" s="81"/>
    </row>
    <row r="12" spans="2:20" ht="15.75" thickBot="1" x14ac:dyDescent="0.3">
      <c r="B12" s="74" t="str">
        <f>CONCATENATE("Activities - ",B2)</f>
        <v>Activities - Research Program 4</v>
      </c>
      <c r="C12" s="71"/>
      <c r="D12" s="71" t="str">
        <f>D2</f>
        <v>[Research Program 4 Name]</v>
      </c>
      <c r="E12" s="71"/>
      <c r="F12" s="71"/>
      <c r="G12" s="71"/>
      <c r="H12" s="71"/>
      <c r="I12" s="71"/>
      <c r="J12" s="71"/>
      <c r="K12" s="72"/>
      <c r="S12" s="81"/>
      <c r="T12" s="81"/>
    </row>
    <row r="13" spans="2:20" ht="15.75" outlineLevel="1" thickBot="1" x14ac:dyDescent="0.3">
      <c r="S13" s="81"/>
      <c r="T13" s="81"/>
    </row>
    <row r="14" spans="2:20" ht="15.75" outlineLevel="1" thickBot="1" x14ac:dyDescent="0.3">
      <c r="B14" s="82" t="s">
        <v>131</v>
      </c>
      <c r="C14" s="83"/>
      <c r="D14" s="83"/>
      <c r="E14" s="83"/>
      <c r="F14" s="83"/>
      <c r="G14" s="83"/>
      <c r="H14" s="83"/>
      <c r="I14" s="83"/>
      <c r="J14" s="83"/>
      <c r="K14" s="84"/>
      <c r="S14" s="81"/>
      <c r="T14" s="81"/>
    </row>
    <row r="15" spans="2:20" ht="15.75" outlineLevel="1" thickBot="1" x14ac:dyDescent="0.3">
      <c r="B15" s="85" t="s">
        <v>11</v>
      </c>
      <c r="C15" s="86"/>
      <c r="D15" s="86"/>
      <c r="E15" s="86"/>
      <c r="F15" s="86"/>
      <c r="G15" s="86"/>
      <c r="H15" s="86"/>
      <c r="I15" s="86"/>
      <c r="J15" s="86"/>
      <c r="K15" s="87"/>
      <c r="S15" s="81"/>
      <c r="T15" s="81"/>
    </row>
    <row r="16" spans="2:20" outlineLevel="1" x14ac:dyDescent="0.25">
      <c r="B16" s="134" t="s">
        <v>44</v>
      </c>
      <c r="C16" s="135"/>
      <c r="D16" s="135"/>
      <c r="E16" s="135"/>
      <c r="F16" s="135"/>
      <c r="G16" s="135"/>
      <c r="H16" s="135"/>
      <c r="I16" s="135"/>
      <c r="J16" s="135"/>
      <c r="K16" s="136"/>
      <c r="S16" s="81"/>
      <c r="T16" s="81"/>
    </row>
    <row r="17" spans="2:20" outlineLevel="1" x14ac:dyDescent="0.25">
      <c r="B17" s="137"/>
      <c r="C17" s="138"/>
      <c r="D17" s="138"/>
      <c r="E17" s="138"/>
      <c r="F17" s="138"/>
      <c r="G17" s="138"/>
      <c r="H17" s="138"/>
      <c r="I17" s="138"/>
      <c r="J17" s="138"/>
      <c r="K17" s="139"/>
      <c r="S17" s="81"/>
      <c r="T17" s="81"/>
    </row>
    <row r="18" spans="2:20" outlineLevel="1" x14ac:dyDescent="0.25">
      <c r="B18" s="137"/>
      <c r="C18" s="138"/>
      <c r="D18" s="138"/>
      <c r="E18" s="138"/>
      <c r="F18" s="138"/>
      <c r="G18" s="138"/>
      <c r="H18" s="138"/>
      <c r="I18" s="138"/>
      <c r="J18" s="138"/>
      <c r="K18" s="139"/>
      <c r="S18" s="81"/>
      <c r="T18" s="81"/>
    </row>
    <row r="19" spans="2:20" ht="15.75" outlineLevel="1" thickBot="1" x14ac:dyDescent="0.3">
      <c r="B19" s="140"/>
      <c r="C19" s="141"/>
      <c r="D19" s="141"/>
      <c r="E19" s="141"/>
      <c r="F19" s="141"/>
      <c r="G19" s="141"/>
      <c r="H19" s="141"/>
      <c r="I19" s="141"/>
      <c r="J19" s="141"/>
      <c r="K19" s="142"/>
      <c r="S19" s="81"/>
      <c r="T19" s="81"/>
    </row>
    <row r="20" spans="2:20" ht="15.75" outlineLevel="1" thickBot="1" x14ac:dyDescent="0.3">
      <c r="S20" s="81"/>
      <c r="T20" s="81"/>
    </row>
    <row r="21" spans="2:20" ht="15.75" outlineLevel="1" thickBot="1" x14ac:dyDescent="0.3">
      <c r="B21" s="82" t="s">
        <v>132</v>
      </c>
      <c r="C21" s="83"/>
      <c r="D21" s="83"/>
      <c r="E21" s="83"/>
      <c r="F21" s="83"/>
      <c r="G21" s="83"/>
      <c r="H21" s="83"/>
      <c r="I21" s="83"/>
      <c r="J21" s="83"/>
      <c r="K21" s="84"/>
      <c r="S21" s="81"/>
      <c r="T21" s="81"/>
    </row>
    <row r="22" spans="2:20" ht="15.75" outlineLevel="1" thickBot="1" x14ac:dyDescent="0.3">
      <c r="B22" s="85" t="s">
        <v>11</v>
      </c>
      <c r="C22" s="86"/>
      <c r="D22" s="86"/>
      <c r="E22" s="86"/>
      <c r="F22" s="86"/>
      <c r="G22" s="86"/>
      <c r="H22" s="86"/>
      <c r="I22" s="86"/>
      <c r="J22" s="86"/>
      <c r="K22" s="87"/>
      <c r="S22" s="81"/>
      <c r="T22" s="81"/>
    </row>
    <row r="23" spans="2:20" outlineLevel="1" x14ac:dyDescent="0.25">
      <c r="B23" s="134" t="s">
        <v>44</v>
      </c>
      <c r="C23" s="135"/>
      <c r="D23" s="135"/>
      <c r="E23" s="135"/>
      <c r="F23" s="135"/>
      <c r="G23" s="135"/>
      <c r="H23" s="135"/>
      <c r="I23" s="135"/>
      <c r="J23" s="135"/>
      <c r="K23" s="136"/>
      <c r="S23" s="81"/>
      <c r="T23" s="81"/>
    </row>
    <row r="24" spans="2:20" outlineLevel="1" x14ac:dyDescent="0.25">
      <c r="B24" s="137"/>
      <c r="C24" s="138"/>
      <c r="D24" s="138"/>
      <c r="E24" s="138"/>
      <c r="F24" s="138"/>
      <c r="G24" s="138"/>
      <c r="H24" s="138"/>
      <c r="I24" s="138"/>
      <c r="J24" s="138"/>
      <c r="K24" s="139"/>
      <c r="S24" s="81"/>
      <c r="T24" s="81"/>
    </row>
    <row r="25" spans="2:20" outlineLevel="1" x14ac:dyDescent="0.25">
      <c r="B25" s="137"/>
      <c r="C25" s="138"/>
      <c r="D25" s="138"/>
      <c r="E25" s="138"/>
      <c r="F25" s="138"/>
      <c r="G25" s="138"/>
      <c r="H25" s="138"/>
      <c r="I25" s="138"/>
      <c r="J25" s="138"/>
      <c r="K25" s="139"/>
      <c r="S25" s="81"/>
      <c r="T25" s="81"/>
    </row>
    <row r="26" spans="2:20" ht="15.75" outlineLevel="1" thickBot="1" x14ac:dyDescent="0.3">
      <c r="B26" s="140"/>
      <c r="C26" s="141"/>
      <c r="D26" s="141"/>
      <c r="E26" s="141"/>
      <c r="F26" s="141"/>
      <c r="G26" s="141"/>
      <c r="H26" s="141"/>
      <c r="I26" s="141"/>
      <c r="J26" s="141"/>
      <c r="K26" s="142"/>
      <c r="S26" s="81"/>
      <c r="T26" s="81"/>
    </row>
    <row r="27" spans="2:20" ht="15.75" outlineLevel="1" thickBot="1" x14ac:dyDescent="0.3">
      <c r="S27" s="81"/>
      <c r="T27" s="81"/>
    </row>
    <row r="28" spans="2:20" ht="15.75" outlineLevel="1" thickBot="1" x14ac:dyDescent="0.3">
      <c r="B28" s="82" t="s">
        <v>133</v>
      </c>
      <c r="C28" s="83"/>
      <c r="D28" s="83"/>
      <c r="E28" s="83"/>
      <c r="F28" s="83"/>
      <c r="G28" s="83"/>
      <c r="H28" s="83"/>
      <c r="I28" s="83"/>
      <c r="J28" s="83"/>
      <c r="K28" s="84"/>
      <c r="S28" s="81"/>
      <c r="T28" s="81"/>
    </row>
    <row r="29" spans="2:20" ht="15.75" outlineLevel="1" thickBot="1" x14ac:dyDescent="0.3">
      <c r="B29" s="85" t="s">
        <v>11</v>
      </c>
      <c r="C29" s="86"/>
      <c r="D29" s="86"/>
      <c r="E29" s="86"/>
      <c r="F29" s="86"/>
      <c r="G29" s="86"/>
      <c r="H29" s="86"/>
      <c r="I29" s="86"/>
      <c r="J29" s="86"/>
      <c r="K29" s="87"/>
      <c r="S29" s="81"/>
      <c r="T29" s="81"/>
    </row>
    <row r="30" spans="2:20" outlineLevel="1" x14ac:dyDescent="0.25">
      <c r="B30" s="134" t="s">
        <v>44</v>
      </c>
      <c r="C30" s="135"/>
      <c r="D30" s="135"/>
      <c r="E30" s="135"/>
      <c r="F30" s="135"/>
      <c r="G30" s="135"/>
      <c r="H30" s="135"/>
      <c r="I30" s="135"/>
      <c r="J30" s="135"/>
      <c r="K30" s="136"/>
      <c r="S30" s="81"/>
      <c r="T30" s="81"/>
    </row>
    <row r="31" spans="2:20" outlineLevel="1" x14ac:dyDescent="0.25">
      <c r="B31" s="137"/>
      <c r="C31" s="138"/>
      <c r="D31" s="138"/>
      <c r="E31" s="138"/>
      <c r="F31" s="138"/>
      <c r="G31" s="138"/>
      <c r="H31" s="138"/>
      <c r="I31" s="138"/>
      <c r="J31" s="138"/>
      <c r="K31" s="139"/>
      <c r="S31" s="81"/>
      <c r="T31" s="81"/>
    </row>
    <row r="32" spans="2:20" outlineLevel="1" x14ac:dyDescent="0.25">
      <c r="B32" s="137"/>
      <c r="C32" s="138"/>
      <c r="D32" s="138"/>
      <c r="E32" s="138"/>
      <c r="F32" s="138"/>
      <c r="G32" s="138"/>
      <c r="H32" s="138"/>
      <c r="I32" s="138"/>
      <c r="J32" s="138"/>
      <c r="K32" s="139"/>
      <c r="S32" s="81"/>
      <c r="T32" s="81"/>
    </row>
    <row r="33" spans="2:20" ht="15.75" outlineLevel="1" thickBot="1" x14ac:dyDescent="0.3">
      <c r="B33" s="140"/>
      <c r="C33" s="141"/>
      <c r="D33" s="141"/>
      <c r="E33" s="141"/>
      <c r="F33" s="141"/>
      <c r="G33" s="141"/>
      <c r="H33" s="141"/>
      <c r="I33" s="141"/>
      <c r="J33" s="141"/>
      <c r="K33" s="142"/>
      <c r="S33" s="81"/>
      <c r="T33" s="81"/>
    </row>
    <row r="34" spans="2:20" ht="15.75" outlineLevel="1" thickBot="1" x14ac:dyDescent="0.3">
      <c r="S34" s="81"/>
      <c r="T34" s="81"/>
    </row>
    <row r="35" spans="2:20" ht="15.75" outlineLevel="1" thickBot="1" x14ac:dyDescent="0.3">
      <c r="B35" s="82" t="s">
        <v>134</v>
      </c>
      <c r="C35" s="83"/>
      <c r="D35" s="83"/>
      <c r="E35" s="83"/>
      <c r="F35" s="83"/>
      <c r="G35" s="83"/>
      <c r="H35" s="83"/>
      <c r="I35" s="83"/>
      <c r="J35" s="83"/>
      <c r="K35" s="84"/>
      <c r="S35" s="81"/>
      <c r="T35" s="81"/>
    </row>
    <row r="36" spans="2:20" ht="15.75" outlineLevel="1" thickBot="1" x14ac:dyDescent="0.3">
      <c r="B36" s="85" t="s">
        <v>11</v>
      </c>
      <c r="C36" s="86"/>
      <c r="D36" s="86"/>
      <c r="E36" s="86"/>
      <c r="F36" s="86"/>
      <c r="G36" s="86"/>
      <c r="H36" s="86"/>
      <c r="I36" s="86"/>
      <c r="J36" s="86"/>
      <c r="K36" s="87"/>
      <c r="S36" s="81"/>
      <c r="T36" s="81"/>
    </row>
    <row r="37" spans="2:20" outlineLevel="1" x14ac:dyDescent="0.25">
      <c r="B37" s="134" t="s">
        <v>44</v>
      </c>
      <c r="C37" s="135"/>
      <c r="D37" s="135"/>
      <c r="E37" s="135"/>
      <c r="F37" s="135"/>
      <c r="G37" s="135"/>
      <c r="H37" s="135"/>
      <c r="I37" s="135"/>
      <c r="J37" s="135"/>
      <c r="K37" s="136"/>
      <c r="S37" s="81"/>
      <c r="T37" s="81"/>
    </row>
    <row r="38" spans="2:20" outlineLevel="1" x14ac:dyDescent="0.25">
      <c r="B38" s="137"/>
      <c r="C38" s="138"/>
      <c r="D38" s="138"/>
      <c r="E38" s="138"/>
      <c r="F38" s="138"/>
      <c r="G38" s="138"/>
      <c r="H38" s="138"/>
      <c r="I38" s="138"/>
      <c r="J38" s="138"/>
      <c r="K38" s="139"/>
      <c r="S38" s="81"/>
      <c r="T38" s="81"/>
    </row>
    <row r="39" spans="2:20" outlineLevel="1" x14ac:dyDescent="0.25">
      <c r="B39" s="137"/>
      <c r="C39" s="138"/>
      <c r="D39" s="138"/>
      <c r="E39" s="138"/>
      <c r="F39" s="138"/>
      <c r="G39" s="138"/>
      <c r="H39" s="138"/>
      <c r="I39" s="138"/>
      <c r="J39" s="138"/>
      <c r="K39" s="139"/>
      <c r="S39" s="81"/>
      <c r="T39" s="81"/>
    </row>
    <row r="40" spans="2:20" ht="15.75" outlineLevel="1" thickBot="1" x14ac:dyDescent="0.3">
      <c r="B40" s="140"/>
      <c r="C40" s="141"/>
      <c r="D40" s="141"/>
      <c r="E40" s="141"/>
      <c r="F40" s="141"/>
      <c r="G40" s="141"/>
      <c r="H40" s="141"/>
      <c r="I40" s="141"/>
      <c r="J40" s="141"/>
      <c r="K40" s="142"/>
      <c r="S40" s="81"/>
      <c r="T40" s="81"/>
    </row>
    <row r="41" spans="2:20" ht="15.75" outlineLevel="1" thickBot="1" x14ac:dyDescent="0.3">
      <c r="S41" s="81"/>
      <c r="T41" s="81"/>
    </row>
    <row r="42" spans="2:20" ht="15.75" outlineLevel="1" thickBot="1" x14ac:dyDescent="0.3">
      <c r="B42" s="82" t="s">
        <v>135</v>
      </c>
      <c r="C42" s="83"/>
      <c r="D42" s="83"/>
      <c r="E42" s="83"/>
      <c r="F42" s="83"/>
      <c r="G42" s="83"/>
      <c r="H42" s="83"/>
      <c r="I42" s="83"/>
      <c r="J42" s="83"/>
      <c r="K42" s="84"/>
      <c r="S42" s="81"/>
      <c r="T42" s="81"/>
    </row>
    <row r="43" spans="2:20" ht="15.75" outlineLevel="1" thickBot="1" x14ac:dyDescent="0.3">
      <c r="B43" s="85" t="s">
        <v>11</v>
      </c>
      <c r="C43" s="86"/>
      <c r="D43" s="86"/>
      <c r="E43" s="86"/>
      <c r="F43" s="86"/>
      <c r="G43" s="86"/>
      <c r="H43" s="86"/>
      <c r="I43" s="86"/>
      <c r="J43" s="86"/>
      <c r="K43" s="87"/>
      <c r="S43" s="81"/>
      <c r="T43" s="81"/>
    </row>
    <row r="44" spans="2:20" outlineLevel="1" x14ac:dyDescent="0.25">
      <c r="B44" s="134" t="s">
        <v>44</v>
      </c>
      <c r="C44" s="135"/>
      <c r="D44" s="135"/>
      <c r="E44" s="135"/>
      <c r="F44" s="135"/>
      <c r="G44" s="135"/>
      <c r="H44" s="135"/>
      <c r="I44" s="135"/>
      <c r="J44" s="135"/>
      <c r="K44" s="136"/>
      <c r="S44" s="81"/>
      <c r="T44" s="81"/>
    </row>
    <row r="45" spans="2:20" outlineLevel="1" x14ac:dyDescent="0.25">
      <c r="B45" s="137"/>
      <c r="C45" s="138"/>
      <c r="D45" s="138"/>
      <c r="E45" s="138"/>
      <c r="F45" s="138"/>
      <c r="G45" s="138"/>
      <c r="H45" s="138"/>
      <c r="I45" s="138"/>
      <c r="J45" s="138"/>
      <c r="K45" s="139"/>
      <c r="S45" s="81"/>
      <c r="T45" s="81"/>
    </row>
    <row r="46" spans="2:20" outlineLevel="1" x14ac:dyDescent="0.25">
      <c r="B46" s="137"/>
      <c r="C46" s="138"/>
      <c r="D46" s="138"/>
      <c r="E46" s="138"/>
      <c r="F46" s="138"/>
      <c r="G46" s="138"/>
      <c r="H46" s="138"/>
      <c r="I46" s="138"/>
      <c r="J46" s="138"/>
      <c r="K46" s="139"/>
      <c r="S46" s="81"/>
      <c r="T46" s="81"/>
    </row>
    <row r="47" spans="2:20" ht="15.75" outlineLevel="1" thickBot="1" x14ac:dyDescent="0.3">
      <c r="B47" s="140"/>
      <c r="C47" s="141"/>
      <c r="D47" s="141"/>
      <c r="E47" s="141"/>
      <c r="F47" s="141"/>
      <c r="G47" s="141"/>
      <c r="H47" s="141"/>
      <c r="I47" s="141"/>
      <c r="J47" s="141"/>
      <c r="K47" s="142"/>
      <c r="S47" s="81"/>
      <c r="T47" s="81"/>
    </row>
    <row r="48" spans="2:20" ht="15.75" thickBot="1" x14ac:dyDescent="0.3">
      <c r="S48" s="81"/>
      <c r="T48" s="81"/>
    </row>
    <row r="49" spans="2:20" ht="15.75" collapsed="1" thickBot="1" x14ac:dyDescent="0.3">
      <c r="B49" s="74" t="str">
        <f>CONCATENATE("Outputs - ",B2)</f>
        <v>Outputs - Research Program 4</v>
      </c>
      <c r="C49" s="71"/>
      <c r="D49" s="71" t="str">
        <f>D2</f>
        <v>[Research Program 4 Name]</v>
      </c>
      <c r="E49" s="71"/>
      <c r="F49" s="71"/>
      <c r="G49" s="71"/>
      <c r="H49" s="71"/>
      <c r="I49" s="71"/>
      <c r="J49" s="71"/>
      <c r="K49" s="72"/>
      <c r="S49" s="81"/>
      <c r="T49" s="81"/>
    </row>
    <row r="50" spans="2:20" ht="15.75" outlineLevel="1" thickBot="1" x14ac:dyDescent="0.3">
      <c r="S50" s="81"/>
      <c r="T50" s="81"/>
    </row>
    <row r="51" spans="2:20" ht="15.75" outlineLevel="1" thickBot="1" x14ac:dyDescent="0.3">
      <c r="B51" s="82" t="s">
        <v>136</v>
      </c>
      <c r="C51" s="83"/>
      <c r="D51" s="83"/>
      <c r="E51" s="83"/>
      <c r="F51" s="83"/>
      <c r="G51" s="83"/>
      <c r="H51" s="83"/>
      <c r="I51" s="83"/>
      <c r="J51" s="83"/>
      <c r="K51" s="84"/>
      <c r="S51" s="81"/>
      <c r="T51" s="81"/>
    </row>
    <row r="52" spans="2:20" ht="15.75" outlineLevel="1" thickBot="1" x14ac:dyDescent="0.3">
      <c r="B52" s="85" t="s">
        <v>45</v>
      </c>
      <c r="C52" s="86"/>
      <c r="D52" s="86"/>
      <c r="E52" s="86"/>
      <c r="F52" s="86"/>
      <c r="G52" s="86"/>
      <c r="H52" s="86"/>
      <c r="I52" s="86"/>
      <c r="J52" s="86"/>
      <c r="K52" s="87"/>
      <c r="S52" s="81"/>
      <c r="T52" s="81"/>
    </row>
    <row r="53" spans="2:20" outlineLevel="1" x14ac:dyDescent="0.25">
      <c r="B53" s="125" t="s">
        <v>44</v>
      </c>
      <c r="C53" s="126"/>
      <c r="D53" s="126"/>
      <c r="E53" s="126"/>
      <c r="F53" s="126"/>
      <c r="G53" s="126"/>
      <c r="H53" s="126"/>
      <c r="I53" s="126"/>
      <c r="J53" s="126"/>
      <c r="K53" s="127"/>
      <c r="S53" s="81"/>
      <c r="T53" s="81"/>
    </row>
    <row r="54" spans="2:20" outlineLevel="1" x14ac:dyDescent="0.25">
      <c r="B54" s="128"/>
      <c r="C54" s="129"/>
      <c r="D54" s="129"/>
      <c r="E54" s="129"/>
      <c r="F54" s="129"/>
      <c r="G54" s="129"/>
      <c r="H54" s="129"/>
      <c r="I54" s="129"/>
      <c r="J54" s="129"/>
      <c r="K54" s="130"/>
      <c r="S54" s="81"/>
      <c r="T54" s="81"/>
    </row>
    <row r="55" spans="2:20" outlineLevel="1" x14ac:dyDescent="0.25">
      <c r="B55" s="128"/>
      <c r="C55" s="129"/>
      <c r="D55" s="129"/>
      <c r="E55" s="129"/>
      <c r="F55" s="129"/>
      <c r="G55" s="129"/>
      <c r="H55" s="129"/>
      <c r="I55" s="129"/>
      <c r="J55" s="129"/>
      <c r="K55" s="130"/>
      <c r="S55" s="81"/>
      <c r="T55" s="81"/>
    </row>
    <row r="56" spans="2:20" ht="15.75" outlineLevel="1" thickBot="1" x14ac:dyDescent="0.3">
      <c r="B56" s="131"/>
      <c r="C56" s="132"/>
      <c r="D56" s="132"/>
      <c r="E56" s="132"/>
      <c r="F56" s="132"/>
      <c r="G56" s="132"/>
      <c r="H56" s="132"/>
      <c r="I56" s="132"/>
      <c r="J56" s="132"/>
      <c r="K56" s="133"/>
      <c r="S56" s="81"/>
      <c r="T56" s="81"/>
    </row>
    <row r="57" spans="2:20" ht="15.75" outlineLevel="1" thickBot="1" x14ac:dyDescent="0.3">
      <c r="B57" s="88" t="s">
        <v>110</v>
      </c>
      <c r="C57" s="88"/>
      <c r="D57" s="89"/>
      <c r="E57" s="89"/>
      <c r="F57" s="89"/>
      <c r="G57" s="89"/>
      <c r="H57" s="89"/>
      <c r="I57" s="89"/>
      <c r="J57" s="89"/>
      <c r="K57" s="90"/>
      <c r="S57" s="81"/>
      <c r="T57" s="81"/>
    </row>
    <row r="58" spans="2:20" ht="65.099999999999994" customHeight="1" outlineLevel="1" thickBot="1" x14ac:dyDescent="0.3">
      <c r="B58" s="150" t="s">
        <v>44</v>
      </c>
      <c r="C58" s="151"/>
      <c r="D58" s="151"/>
      <c r="E58" s="151"/>
      <c r="F58" s="151"/>
      <c r="G58" s="151"/>
      <c r="H58" s="151"/>
      <c r="I58" s="151"/>
      <c r="J58" s="151"/>
      <c r="K58" s="152"/>
      <c r="S58" s="81"/>
      <c r="T58" s="81"/>
    </row>
    <row r="59" spans="2:20" ht="15.75" outlineLevel="1" thickBot="1" x14ac:dyDescent="0.3">
      <c r="B59" s="88" t="s">
        <v>18</v>
      </c>
      <c r="C59" s="88"/>
      <c r="D59" s="89"/>
      <c r="E59" s="89"/>
      <c r="F59" s="89"/>
      <c r="G59" s="89"/>
      <c r="H59" s="89"/>
      <c r="I59" s="89"/>
      <c r="J59" s="89"/>
      <c r="K59" s="90"/>
      <c r="S59" s="81"/>
      <c r="T59" s="81"/>
    </row>
    <row r="60" spans="2:20" ht="15.75" outlineLevel="1" thickBot="1" x14ac:dyDescent="0.3">
      <c r="B60" s="145" t="s">
        <v>19</v>
      </c>
      <c r="C60" s="146"/>
      <c r="D60" s="145" t="s">
        <v>2</v>
      </c>
      <c r="E60" s="146"/>
      <c r="F60" s="145" t="s">
        <v>3</v>
      </c>
      <c r="G60" s="146"/>
      <c r="H60" s="145" t="s">
        <v>4</v>
      </c>
      <c r="I60" s="146"/>
      <c r="J60" s="145" t="s">
        <v>5</v>
      </c>
      <c r="K60" s="146"/>
      <c r="S60" s="81"/>
      <c r="T60" s="81"/>
    </row>
    <row r="61" spans="2:20" ht="65.099999999999994" customHeight="1" outlineLevel="1" thickBot="1" x14ac:dyDescent="0.3">
      <c r="B61" s="119" t="s">
        <v>51</v>
      </c>
      <c r="C61" s="121"/>
      <c r="D61" s="119" t="s">
        <v>51</v>
      </c>
      <c r="E61" s="121"/>
      <c r="F61" s="119" t="s">
        <v>51</v>
      </c>
      <c r="G61" s="121"/>
      <c r="H61" s="119" t="s">
        <v>51</v>
      </c>
      <c r="I61" s="121"/>
      <c r="J61" s="119" t="s">
        <v>51</v>
      </c>
      <c r="K61" s="121"/>
      <c r="S61" s="81"/>
      <c r="T61" s="81"/>
    </row>
    <row r="62" spans="2:20" ht="15.75" outlineLevel="1" thickBot="1" x14ac:dyDescent="0.3">
      <c r="B62" s="145" t="s">
        <v>6</v>
      </c>
      <c r="C62" s="146"/>
      <c r="D62" s="145" t="s">
        <v>7</v>
      </c>
      <c r="E62" s="146"/>
      <c r="F62" s="145" t="s">
        <v>8</v>
      </c>
      <c r="G62" s="146"/>
      <c r="H62" s="145" t="s">
        <v>9</v>
      </c>
      <c r="I62" s="146"/>
      <c r="J62" s="145" t="s">
        <v>10</v>
      </c>
      <c r="K62" s="146"/>
      <c r="S62" s="81"/>
      <c r="T62" s="81"/>
    </row>
    <row r="63" spans="2:20" ht="65.099999999999994" customHeight="1" outlineLevel="1" thickBot="1" x14ac:dyDescent="0.3">
      <c r="B63" s="119" t="s">
        <v>51</v>
      </c>
      <c r="C63" s="121"/>
      <c r="D63" s="119" t="s">
        <v>51</v>
      </c>
      <c r="E63" s="121"/>
      <c r="F63" s="119" t="s">
        <v>51</v>
      </c>
      <c r="G63" s="121"/>
      <c r="H63" s="119" t="s">
        <v>51</v>
      </c>
      <c r="I63" s="121"/>
      <c r="J63" s="119" t="s">
        <v>51</v>
      </c>
      <c r="K63" s="121"/>
      <c r="S63" s="81"/>
      <c r="T63" s="81"/>
    </row>
    <row r="64" spans="2:20" ht="15.75" outlineLevel="1" thickBot="1" x14ac:dyDescent="0.3">
      <c r="S64" s="81"/>
      <c r="T64" s="81"/>
    </row>
    <row r="65" spans="2:20" ht="15.75" outlineLevel="1" thickBot="1" x14ac:dyDescent="0.3">
      <c r="B65" s="82" t="s">
        <v>137</v>
      </c>
      <c r="C65" s="83"/>
      <c r="D65" s="83"/>
      <c r="E65" s="83"/>
      <c r="F65" s="83"/>
      <c r="G65" s="83"/>
      <c r="H65" s="83"/>
      <c r="I65" s="83"/>
      <c r="J65" s="83"/>
      <c r="K65" s="84"/>
      <c r="S65" s="81"/>
      <c r="T65" s="81"/>
    </row>
    <row r="66" spans="2:20" ht="15.75" outlineLevel="1" thickBot="1" x14ac:dyDescent="0.3">
      <c r="B66" s="85" t="s">
        <v>45</v>
      </c>
      <c r="C66" s="86"/>
      <c r="D66" s="86"/>
      <c r="E66" s="86"/>
      <c r="F66" s="86"/>
      <c r="G66" s="86"/>
      <c r="H66" s="86"/>
      <c r="I66" s="86"/>
      <c r="J66" s="86"/>
      <c r="K66" s="87"/>
      <c r="S66" s="81"/>
      <c r="T66" s="81"/>
    </row>
    <row r="67" spans="2:20" outlineLevel="1" x14ac:dyDescent="0.25">
      <c r="B67" s="134" t="s">
        <v>46</v>
      </c>
      <c r="C67" s="135"/>
      <c r="D67" s="135"/>
      <c r="E67" s="135"/>
      <c r="F67" s="135"/>
      <c r="G67" s="135"/>
      <c r="H67" s="135"/>
      <c r="I67" s="135"/>
      <c r="J67" s="135"/>
      <c r="K67" s="136"/>
      <c r="S67" s="81"/>
      <c r="T67" s="81"/>
    </row>
    <row r="68" spans="2:20" outlineLevel="1" x14ac:dyDescent="0.25">
      <c r="B68" s="137"/>
      <c r="C68" s="138"/>
      <c r="D68" s="138"/>
      <c r="E68" s="138"/>
      <c r="F68" s="138"/>
      <c r="G68" s="138"/>
      <c r="H68" s="138"/>
      <c r="I68" s="138"/>
      <c r="J68" s="138"/>
      <c r="K68" s="139"/>
      <c r="S68" s="81"/>
      <c r="T68" s="81"/>
    </row>
    <row r="69" spans="2:20" outlineLevel="1" x14ac:dyDescent="0.25">
      <c r="B69" s="137"/>
      <c r="C69" s="138"/>
      <c r="D69" s="138"/>
      <c r="E69" s="138"/>
      <c r="F69" s="138"/>
      <c r="G69" s="138"/>
      <c r="H69" s="138"/>
      <c r="I69" s="138"/>
      <c r="J69" s="138"/>
      <c r="K69" s="139"/>
      <c r="S69" s="81"/>
      <c r="T69" s="81"/>
    </row>
    <row r="70" spans="2:20" ht="15.75" outlineLevel="1" thickBot="1" x14ac:dyDescent="0.3">
      <c r="B70" s="140"/>
      <c r="C70" s="141"/>
      <c r="D70" s="141"/>
      <c r="E70" s="141"/>
      <c r="F70" s="141"/>
      <c r="G70" s="141"/>
      <c r="H70" s="141"/>
      <c r="I70" s="141"/>
      <c r="J70" s="141"/>
      <c r="K70" s="142"/>
      <c r="S70" s="81"/>
      <c r="T70" s="81"/>
    </row>
    <row r="71" spans="2:20" ht="15.75" outlineLevel="1" thickBot="1" x14ac:dyDescent="0.3">
      <c r="B71" s="88" t="s">
        <v>110</v>
      </c>
      <c r="C71" s="88"/>
      <c r="D71" s="89"/>
      <c r="E71" s="89"/>
      <c r="F71" s="89"/>
      <c r="G71" s="89"/>
      <c r="H71" s="89"/>
      <c r="I71" s="89"/>
      <c r="J71" s="89"/>
      <c r="K71" s="90"/>
      <c r="S71" s="81"/>
      <c r="T71" s="81"/>
    </row>
    <row r="72" spans="2:20" ht="65.099999999999994" customHeight="1" outlineLevel="1" thickBot="1" x14ac:dyDescent="0.3">
      <c r="B72" s="150" t="s">
        <v>44</v>
      </c>
      <c r="C72" s="151"/>
      <c r="D72" s="151"/>
      <c r="E72" s="151"/>
      <c r="F72" s="151"/>
      <c r="G72" s="151"/>
      <c r="H72" s="151"/>
      <c r="I72" s="151"/>
      <c r="J72" s="151"/>
      <c r="K72" s="152"/>
      <c r="S72" s="81"/>
      <c r="T72" s="81"/>
    </row>
    <row r="73" spans="2:20" ht="15.75" outlineLevel="1" thickBot="1" x14ac:dyDescent="0.3">
      <c r="B73" s="88" t="s">
        <v>18</v>
      </c>
      <c r="C73" s="88"/>
      <c r="D73" s="89"/>
      <c r="E73" s="89"/>
      <c r="F73" s="89"/>
      <c r="G73" s="89"/>
      <c r="H73" s="89"/>
      <c r="I73" s="89"/>
      <c r="J73" s="89"/>
      <c r="K73" s="90"/>
      <c r="S73" s="81"/>
      <c r="T73" s="81"/>
    </row>
    <row r="74" spans="2:20" ht="15.75" outlineLevel="1" thickBot="1" x14ac:dyDescent="0.3">
      <c r="B74" s="145" t="s">
        <v>19</v>
      </c>
      <c r="C74" s="146"/>
      <c r="D74" s="145" t="s">
        <v>2</v>
      </c>
      <c r="E74" s="146"/>
      <c r="F74" s="145" t="s">
        <v>3</v>
      </c>
      <c r="G74" s="146"/>
      <c r="H74" s="145" t="s">
        <v>4</v>
      </c>
      <c r="I74" s="146"/>
      <c r="J74" s="145" t="s">
        <v>5</v>
      </c>
      <c r="K74" s="146"/>
      <c r="S74" s="81"/>
      <c r="T74" s="81"/>
    </row>
    <row r="75" spans="2:20" ht="65.099999999999994" customHeight="1" outlineLevel="1" thickBot="1" x14ac:dyDescent="0.3">
      <c r="B75" s="119" t="s">
        <v>51</v>
      </c>
      <c r="C75" s="121"/>
      <c r="D75" s="119" t="s">
        <v>51</v>
      </c>
      <c r="E75" s="121"/>
      <c r="F75" s="119" t="s">
        <v>51</v>
      </c>
      <c r="G75" s="121"/>
      <c r="H75" s="119" t="s">
        <v>51</v>
      </c>
      <c r="I75" s="121"/>
      <c r="J75" s="119" t="s">
        <v>51</v>
      </c>
      <c r="K75" s="121"/>
      <c r="S75" s="81"/>
      <c r="T75" s="81"/>
    </row>
    <row r="76" spans="2:20" ht="15.75" outlineLevel="1" thickBot="1" x14ac:dyDescent="0.3">
      <c r="B76" s="145" t="s">
        <v>6</v>
      </c>
      <c r="C76" s="146"/>
      <c r="D76" s="145" t="s">
        <v>7</v>
      </c>
      <c r="E76" s="146"/>
      <c r="F76" s="145" t="s">
        <v>8</v>
      </c>
      <c r="G76" s="146"/>
      <c r="H76" s="145" t="s">
        <v>9</v>
      </c>
      <c r="I76" s="146"/>
      <c r="J76" s="145" t="s">
        <v>10</v>
      </c>
      <c r="K76" s="146"/>
      <c r="S76" s="81"/>
      <c r="T76" s="81"/>
    </row>
    <row r="77" spans="2:20" ht="65.099999999999994" customHeight="1" outlineLevel="1" thickBot="1" x14ac:dyDescent="0.3">
      <c r="B77" s="119" t="s">
        <v>51</v>
      </c>
      <c r="C77" s="121"/>
      <c r="D77" s="119" t="s">
        <v>51</v>
      </c>
      <c r="E77" s="121"/>
      <c r="F77" s="119" t="s">
        <v>51</v>
      </c>
      <c r="G77" s="121"/>
      <c r="H77" s="119" t="s">
        <v>51</v>
      </c>
      <c r="I77" s="121"/>
      <c r="J77" s="119" t="s">
        <v>51</v>
      </c>
      <c r="K77" s="121"/>
      <c r="S77" s="81"/>
      <c r="T77" s="81"/>
    </row>
    <row r="78" spans="2:20" ht="15.75" outlineLevel="1" thickBot="1" x14ac:dyDescent="0.3">
      <c r="S78" s="81"/>
      <c r="T78" s="81"/>
    </row>
    <row r="79" spans="2:20" ht="15.75" outlineLevel="1" thickBot="1" x14ac:dyDescent="0.3">
      <c r="B79" s="82" t="s">
        <v>138</v>
      </c>
      <c r="C79" s="83"/>
      <c r="D79" s="83"/>
      <c r="E79" s="83"/>
      <c r="F79" s="83"/>
      <c r="G79" s="83"/>
      <c r="H79" s="83"/>
      <c r="I79" s="83"/>
      <c r="J79" s="83"/>
      <c r="K79" s="84"/>
      <c r="S79" s="81"/>
      <c r="T79" s="81"/>
    </row>
    <row r="80" spans="2:20" ht="15.75" outlineLevel="1" thickBot="1" x14ac:dyDescent="0.3">
      <c r="B80" s="85" t="s">
        <v>45</v>
      </c>
      <c r="C80" s="86"/>
      <c r="D80" s="86"/>
      <c r="E80" s="86"/>
      <c r="F80" s="86"/>
      <c r="G80" s="86"/>
      <c r="H80" s="86"/>
      <c r="I80" s="86"/>
      <c r="J80" s="86"/>
      <c r="K80" s="87"/>
      <c r="S80" s="81"/>
      <c r="T80" s="81"/>
    </row>
    <row r="81" spans="2:20" outlineLevel="1" x14ac:dyDescent="0.25">
      <c r="B81" s="134" t="s">
        <v>46</v>
      </c>
      <c r="C81" s="135"/>
      <c r="D81" s="135"/>
      <c r="E81" s="135"/>
      <c r="F81" s="135"/>
      <c r="G81" s="135"/>
      <c r="H81" s="135"/>
      <c r="I81" s="135"/>
      <c r="J81" s="135"/>
      <c r="K81" s="136"/>
      <c r="S81" s="81"/>
      <c r="T81" s="81"/>
    </row>
    <row r="82" spans="2:20" outlineLevel="1" x14ac:dyDescent="0.25">
      <c r="B82" s="137"/>
      <c r="C82" s="138"/>
      <c r="D82" s="138"/>
      <c r="E82" s="138"/>
      <c r="F82" s="138"/>
      <c r="G82" s="138"/>
      <c r="H82" s="138"/>
      <c r="I82" s="138"/>
      <c r="J82" s="138"/>
      <c r="K82" s="139"/>
      <c r="S82" s="81"/>
      <c r="T82" s="81"/>
    </row>
    <row r="83" spans="2:20" outlineLevel="1" x14ac:dyDescent="0.25">
      <c r="B83" s="137"/>
      <c r="C83" s="138"/>
      <c r="D83" s="138"/>
      <c r="E83" s="138"/>
      <c r="F83" s="138"/>
      <c r="G83" s="138"/>
      <c r="H83" s="138"/>
      <c r="I83" s="138"/>
      <c r="J83" s="138"/>
      <c r="K83" s="139"/>
      <c r="S83" s="81"/>
      <c r="T83" s="81"/>
    </row>
    <row r="84" spans="2:20" ht="15.75" outlineLevel="1" thickBot="1" x14ac:dyDescent="0.3">
      <c r="B84" s="140"/>
      <c r="C84" s="141"/>
      <c r="D84" s="141"/>
      <c r="E84" s="141"/>
      <c r="F84" s="141"/>
      <c r="G84" s="141"/>
      <c r="H84" s="141"/>
      <c r="I84" s="141"/>
      <c r="J84" s="141"/>
      <c r="K84" s="142"/>
      <c r="S84" s="81"/>
      <c r="T84" s="81"/>
    </row>
    <row r="85" spans="2:20" ht="15.75" outlineLevel="1" thickBot="1" x14ac:dyDescent="0.3">
      <c r="B85" s="88" t="s">
        <v>110</v>
      </c>
      <c r="C85" s="88"/>
      <c r="D85" s="89"/>
      <c r="E85" s="89"/>
      <c r="F85" s="89"/>
      <c r="G85" s="89"/>
      <c r="H85" s="89"/>
      <c r="I85" s="89"/>
      <c r="J85" s="89"/>
      <c r="K85" s="90"/>
      <c r="S85" s="81"/>
      <c r="T85" s="81"/>
    </row>
    <row r="86" spans="2:20" ht="65.099999999999994" customHeight="1" outlineLevel="1" thickBot="1" x14ac:dyDescent="0.3">
      <c r="B86" s="150" t="s">
        <v>44</v>
      </c>
      <c r="C86" s="151"/>
      <c r="D86" s="151"/>
      <c r="E86" s="151"/>
      <c r="F86" s="151"/>
      <c r="G86" s="151"/>
      <c r="H86" s="151"/>
      <c r="I86" s="151"/>
      <c r="J86" s="151"/>
      <c r="K86" s="152"/>
      <c r="S86" s="81"/>
      <c r="T86" s="81"/>
    </row>
    <row r="87" spans="2:20" ht="15.75" outlineLevel="1" thickBot="1" x14ac:dyDescent="0.3">
      <c r="B87" s="88" t="s">
        <v>18</v>
      </c>
      <c r="C87" s="88"/>
      <c r="D87" s="89"/>
      <c r="E87" s="89"/>
      <c r="F87" s="89"/>
      <c r="G87" s="89"/>
      <c r="H87" s="89"/>
      <c r="I87" s="89"/>
      <c r="J87" s="89"/>
      <c r="K87" s="90"/>
      <c r="S87" s="81"/>
      <c r="T87" s="81"/>
    </row>
    <row r="88" spans="2:20" ht="15.75" outlineLevel="1" thickBot="1" x14ac:dyDescent="0.3">
      <c r="B88" s="145" t="s">
        <v>19</v>
      </c>
      <c r="C88" s="146"/>
      <c r="D88" s="145" t="s">
        <v>2</v>
      </c>
      <c r="E88" s="146"/>
      <c r="F88" s="145" t="s">
        <v>3</v>
      </c>
      <c r="G88" s="146"/>
      <c r="H88" s="145" t="s">
        <v>4</v>
      </c>
      <c r="I88" s="146"/>
      <c r="J88" s="145" t="s">
        <v>5</v>
      </c>
      <c r="K88" s="146"/>
      <c r="S88" s="81"/>
      <c r="T88" s="81"/>
    </row>
    <row r="89" spans="2:20" ht="65.099999999999994" customHeight="1" outlineLevel="1" thickBot="1" x14ac:dyDescent="0.3">
      <c r="B89" s="119" t="s">
        <v>51</v>
      </c>
      <c r="C89" s="121"/>
      <c r="D89" s="119" t="s">
        <v>51</v>
      </c>
      <c r="E89" s="121"/>
      <c r="F89" s="119" t="s">
        <v>51</v>
      </c>
      <c r="G89" s="121"/>
      <c r="H89" s="119" t="s">
        <v>51</v>
      </c>
      <c r="I89" s="121"/>
      <c r="J89" s="119" t="s">
        <v>51</v>
      </c>
      <c r="K89" s="121"/>
      <c r="S89" s="81"/>
      <c r="T89" s="81"/>
    </row>
    <row r="90" spans="2:20" ht="15.75" outlineLevel="1" thickBot="1" x14ac:dyDescent="0.3">
      <c r="B90" s="145" t="s">
        <v>6</v>
      </c>
      <c r="C90" s="146"/>
      <c r="D90" s="145" t="s">
        <v>7</v>
      </c>
      <c r="E90" s="146"/>
      <c r="F90" s="145" t="s">
        <v>8</v>
      </c>
      <c r="G90" s="146"/>
      <c r="H90" s="145" t="s">
        <v>9</v>
      </c>
      <c r="I90" s="146"/>
      <c r="J90" s="145" t="s">
        <v>10</v>
      </c>
      <c r="K90" s="146"/>
      <c r="S90" s="81"/>
      <c r="T90" s="81"/>
    </row>
    <row r="91" spans="2:20" ht="65.099999999999994" customHeight="1" outlineLevel="1" thickBot="1" x14ac:dyDescent="0.3">
      <c r="B91" s="119" t="s">
        <v>51</v>
      </c>
      <c r="C91" s="121"/>
      <c r="D91" s="119" t="s">
        <v>51</v>
      </c>
      <c r="E91" s="121"/>
      <c r="F91" s="119" t="s">
        <v>51</v>
      </c>
      <c r="G91" s="121"/>
      <c r="H91" s="119" t="s">
        <v>51</v>
      </c>
      <c r="I91" s="121"/>
      <c r="J91" s="119" t="s">
        <v>51</v>
      </c>
      <c r="K91" s="121"/>
      <c r="S91" s="81"/>
      <c r="T91" s="81"/>
    </row>
    <row r="92" spans="2:20" ht="15.75" outlineLevel="1" thickBot="1" x14ac:dyDescent="0.3">
      <c r="S92" s="81"/>
      <c r="T92" s="81"/>
    </row>
    <row r="93" spans="2:20" ht="15.75" outlineLevel="1" thickBot="1" x14ac:dyDescent="0.3">
      <c r="B93" s="82" t="s">
        <v>139</v>
      </c>
      <c r="C93" s="83"/>
      <c r="D93" s="83"/>
      <c r="E93" s="83"/>
      <c r="F93" s="83"/>
      <c r="G93" s="83"/>
      <c r="H93" s="83"/>
      <c r="I93" s="83"/>
      <c r="J93" s="83"/>
      <c r="K93" s="84"/>
      <c r="S93" s="81"/>
      <c r="T93" s="81"/>
    </row>
    <row r="94" spans="2:20" ht="15.75" outlineLevel="1" thickBot="1" x14ac:dyDescent="0.3">
      <c r="B94" s="85" t="s">
        <v>45</v>
      </c>
      <c r="C94" s="86"/>
      <c r="D94" s="86"/>
      <c r="E94" s="86"/>
      <c r="F94" s="86"/>
      <c r="G94" s="86"/>
      <c r="H94" s="86"/>
      <c r="I94" s="86"/>
      <c r="J94" s="86"/>
      <c r="K94" s="87"/>
      <c r="S94" s="81"/>
      <c r="T94" s="81"/>
    </row>
    <row r="95" spans="2:20" outlineLevel="1" x14ac:dyDescent="0.25">
      <c r="B95" s="134" t="s">
        <v>46</v>
      </c>
      <c r="C95" s="135"/>
      <c r="D95" s="135"/>
      <c r="E95" s="135"/>
      <c r="F95" s="135"/>
      <c r="G95" s="135"/>
      <c r="H95" s="135"/>
      <c r="I95" s="135"/>
      <c r="J95" s="135"/>
      <c r="K95" s="136"/>
      <c r="S95" s="81"/>
      <c r="T95" s="81"/>
    </row>
    <row r="96" spans="2:20" outlineLevel="1" x14ac:dyDescent="0.25">
      <c r="B96" s="137"/>
      <c r="C96" s="138"/>
      <c r="D96" s="138"/>
      <c r="E96" s="138"/>
      <c r="F96" s="138"/>
      <c r="G96" s="138"/>
      <c r="H96" s="138"/>
      <c r="I96" s="138"/>
      <c r="J96" s="138"/>
      <c r="K96" s="139"/>
      <c r="S96" s="81"/>
      <c r="T96" s="81"/>
    </row>
    <row r="97" spans="2:20" outlineLevel="1" x14ac:dyDescent="0.25">
      <c r="B97" s="137"/>
      <c r="C97" s="138"/>
      <c r="D97" s="138"/>
      <c r="E97" s="138"/>
      <c r="F97" s="138"/>
      <c r="G97" s="138"/>
      <c r="H97" s="138"/>
      <c r="I97" s="138"/>
      <c r="J97" s="138"/>
      <c r="K97" s="139"/>
      <c r="S97" s="81"/>
      <c r="T97" s="81"/>
    </row>
    <row r="98" spans="2:20" ht="15.75" outlineLevel="1" thickBot="1" x14ac:dyDescent="0.3">
      <c r="B98" s="140"/>
      <c r="C98" s="141"/>
      <c r="D98" s="141"/>
      <c r="E98" s="141"/>
      <c r="F98" s="141"/>
      <c r="G98" s="141"/>
      <c r="H98" s="141"/>
      <c r="I98" s="141"/>
      <c r="J98" s="141"/>
      <c r="K98" s="142"/>
      <c r="S98" s="81"/>
      <c r="T98" s="81"/>
    </row>
    <row r="99" spans="2:20" ht="15.75" outlineLevel="1" thickBot="1" x14ac:dyDescent="0.3">
      <c r="B99" s="88" t="s">
        <v>110</v>
      </c>
      <c r="C99" s="88"/>
      <c r="D99" s="89"/>
      <c r="E99" s="89"/>
      <c r="F99" s="89"/>
      <c r="G99" s="89"/>
      <c r="H99" s="89"/>
      <c r="I99" s="89"/>
      <c r="J99" s="89"/>
      <c r="K99" s="90"/>
      <c r="S99" s="81"/>
      <c r="T99" s="81"/>
    </row>
    <row r="100" spans="2:20" ht="65.099999999999994" customHeight="1" outlineLevel="1" thickBot="1" x14ac:dyDescent="0.3">
      <c r="B100" s="150" t="s">
        <v>44</v>
      </c>
      <c r="C100" s="151"/>
      <c r="D100" s="151"/>
      <c r="E100" s="151"/>
      <c r="F100" s="151"/>
      <c r="G100" s="151"/>
      <c r="H100" s="151"/>
      <c r="I100" s="151"/>
      <c r="J100" s="151"/>
      <c r="K100" s="152"/>
      <c r="S100" s="81"/>
      <c r="T100" s="81"/>
    </row>
    <row r="101" spans="2:20" ht="15.75" outlineLevel="1" thickBot="1" x14ac:dyDescent="0.3">
      <c r="B101" s="88" t="s">
        <v>18</v>
      </c>
      <c r="C101" s="88"/>
      <c r="D101" s="89"/>
      <c r="E101" s="89"/>
      <c r="F101" s="89"/>
      <c r="G101" s="89"/>
      <c r="H101" s="89"/>
      <c r="I101" s="89"/>
      <c r="J101" s="89"/>
      <c r="K101" s="90"/>
      <c r="S101" s="81"/>
      <c r="T101" s="81"/>
    </row>
    <row r="102" spans="2:20" ht="15.75" outlineLevel="1" thickBot="1" x14ac:dyDescent="0.3">
      <c r="B102" s="145" t="s">
        <v>19</v>
      </c>
      <c r="C102" s="146"/>
      <c r="D102" s="145" t="s">
        <v>2</v>
      </c>
      <c r="E102" s="146"/>
      <c r="F102" s="145" t="s">
        <v>3</v>
      </c>
      <c r="G102" s="146"/>
      <c r="H102" s="145" t="s">
        <v>4</v>
      </c>
      <c r="I102" s="146"/>
      <c r="J102" s="145" t="s">
        <v>5</v>
      </c>
      <c r="K102" s="146"/>
      <c r="S102" s="81"/>
      <c r="T102" s="81"/>
    </row>
    <row r="103" spans="2:20" ht="65.099999999999994" customHeight="1" outlineLevel="1" thickBot="1" x14ac:dyDescent="0.3">
      <c r="B103" s="119" t="s">
        <v>51</v>
      </c>
      <c r="C103" s="121"/>
      <c r="D103" s="119" t="s">
        <v>51</v>
      </c>
      <c r="E103" s="121"/>
      <c r="F103" s="119" t="s">
        <v>51</v>
      </c>
      <c r="G103" s="121"/>
      <c r="H103" s="119" t="s">
        <v>51</v>
      </c>
      <c r="I103" s="121"/>
      <c r="J103" s="119" t="s">
        <v>51</v>
      </c>
      <c r="K103" s="121"/>
      <c r="S103" s="81"/>
      <c r="T103" s="81"/>
    </row>
    <row r="104" spans="2:20" ht="15.75" outlineLevel="1" thickBot="1" x14ac:dyDescent="0.3">
      <c r="B104" s="145" t="s">
        <v>6</v>
      </c>
      <c r="C104" s="146"/>
      <c r="D104" s="145" t="s">
        <v>7</v>
      </c>
      <c r="E104" s="146"/>
      <c r="F104" s="145" t="s">
        <v>8</v>
      </c>
      <c r="G104" s="146"/>
      <c r="H104" s="145" t="s">
        <v>9</v>
      </c>
      <c r="I104" s="146"/>
      <c r="J104" s="145" t="s">
        <v>10</v>
      </c>
      <c r="K104" s="146"/>
      <c r="S104" s="81"/>
      <c r="T104" s="81"/>
    </row>
    <row r="105" spans="2:20" ht="65.099999999999994" customHeight="1" outlineLevel="1" thickBot="1" x14ac:dyDescent="0.3">
      <c r="B105" s="119" t="s">
        <v>51</v>
      </c>
      <c r="C105" s="121"/>
      <c r="D105" s="119" t="s">
        <v>51</v>
      </c>
      <c r="E105" s="121"/>
      <c r="F105" s="119" t="s">
        <v>51</v>
      </c>
      <c r="G105" s="121"/>
      <c r="H105" s="119" t="s">
        <v>51</v>
      </c>
      <c r="I105" s="121"/>
      <c r="J105" s="119" t="s">
        <v>51</v>
      </c>
      <c r="K105" s="121"/>
      <c r="S105" s="81"/>
      <c r="T105" s="81"/>
    </row>
    <row r="106" spans="2:20" ht="15.75" outlineLevel="1" thickBot="1" x14ac:dyDescent="0.3">
      <c r="S106" s="81"/>
      <c r="T106" s="81"/>
    </row>
    <row r="107" spans="2:20" ht="15.75" outlineLevel="1" thickBot="1" x14ac:dyDescent="0.3">
      <c r="B107" s="82" t="s">
        <v>140</v>
      </c>
      <c r="C107" s="83"/>
      <c r="D107" s="83"/>
      <c r="E107" s="83"/>
      <c r="F107" s="83"/>
      <c r="G107" s="83"/>
      <c r="H107" s="83"/>
      <c r="I107" s="83"/>
      <c r="J107" s="83"/>
      <c r="K107" s="84"/>
      <c r="S107" s="81"/>
      <c r="T107" s="81"/>
    </row>
    <row r="108" spans="2:20" ht="15.75" outlineLevel="1" thickBot="1" x14ac:dyDescent="0.3">
      <c r="B108" s="85" t="s">
        <v>45</v>
      </c>
      <c r="C108" s="86"/>
      <c r="D108" s="86"/>
      <c r="E108" s="86"/>
      <c r="F108" s="86"/>
      <c r="G108" s="86"/>
      <c r="H108" s="86"/>
      <c r="I108" s="86"/>
      <c r="J108" s="86"/>
      <c r="K108" s="87"/>
      <c r="S108" s="81"/>
      <c r="T108" s="81"/>
    </row>
    <row r="109" spans="2:20" outlineLevel="1" x14ac:dyDescent="0.25">
      <c r="B109" s="134" t="s">
        <v>46</v>
      </c>
      <c r="C109" s="135"/>
      <c r="D109" s="135"/>
      <c r="E109" s="135"/>
      <c r="F109" s="135"/>
      <c r="G109" s="135"/>
      <c r="H109" s="135"/>
      <c r="I109" s="135"/>
      <c r="J109" s="135"/>
      <c r="K109" s="136"/>
      <c r="S109" s="81"/>
      <c r="T109" s="81"/>
    </row>
    <row r="110" spans="2:20" outlineLevel="1" x14ac:dyDescent="0.25">
      <c r="B110" s="137"/>
      <c r="C110" s="138"/>
      <c r="D110" s="138"/>
      <c r="E110" s="138"/>
      <c r="F110" s="138"/>
      <c r="G110" s="138"/>
      <c r="H110" s="138"/>
      <c r="I110" s="138"/>
      <c r="J110" s="138"/>
      <c r="K110" s="139"/>
      <c r="S110" s="81"/>
      <c r="T110" s="81"/>
    </row>
    <row r="111" spans="2:20" outlineLevel="1" x14ac:dyDescent="0.25">
      <c r="B111" s="137"/>
      <c r="C111" s="138"/>
      <c r="D111" s="138"/>
      <c r="E111" s="138"/>
      <c r="F111" s="138"/>
      <c r="G111" s="138"/>
      <c r="H111" s="138"/>
      <c r="I111" s="138"/>
      <c r="J111" s="138"/>
      <c r="K111" s="139"/>
      <c r="S111" s="81"/>
      <c r="T111" s="81"/>
    </row>
    <row r="112" spans="2:20" ht="15.75" outlineLevel="1" thickBot="1" x14ac:dyDescent="0.3">
      <c r="B112" s="140"/>
      <c r="C112" s="141"/>
      <c r="D112" s="141"/>
      <c r="E112" s="141"/>
      <c r="F112" s="141"/>
      <c r="G112" s="141"/>
      <c r="H112" s="141"/>
      <c r="I112" s="141"/>
      <c r="J112" s="141"/>
      <c r="K112" s="142"/>
      <c r="S112" s="81"/>
      <c r="T112" s="81"/>
    </row>
    <row r="113" spans="2:20" ht="15.75" outlineLevel="1" thickBot="1" x14ac:dyDescent="0.3">
      <c r="B113" s="88" t="s">
        <v>110</v>
      </c>
      <c r="C113" s="88"/>
      <c r="D113" s="89"/>
      <c r="E113" s="89"/>
      <c r="F113" s="89"/>
      <c r="G113" s="89"/>
      <c r="H113" s="89"/>
      <c r="I113" s="89"/>
      <c r="J113" s="89"/>
      <c r="K113" s="90"/>
      <c r="S113" s="81"/>
      <c r="T113" s="81"/>
    </row>
    <row r="114" spans="2:20" ht="65.099999999999994" customHeight="1" outlineLevel="1" thickBot="1" x14ac:dyDescent="0.3">
      <c r="B114" s="150" t="s">
        <v>44</v>
      </c>
      <c r="C114" s="151"/>
      <c r="D114" s="151"/>
      <c r="E114" s="151"/>
      <c r="F114" s="151"/>
      <c r="G114" s="151"/>
      <c r="H114" s="151"/>
      <c r="I114" s="151"/>
      <c r="J114" s="151"/>
      <c r="K114" s="152"/>
      <c r="S114" s="81"/>
      <c r="T114" s="81"/>
    </row>
    <row r="115" spans="2:20" ht="15.75" outlineLevel="1" thickBot="1" x14ac:dyDescent="0.3">
      <c r="B115" s="88" t="s">
        <v>18</v>
      </c>
      <c r="C115" s="88"/>
      <c r="D115" s="89"/>
      <c r="E115" s="89"/>
      <c r="F115" s="89"/>
      <c r="G115" s="89"/>
      <c r="H115" s="89"/>
      <c r="I115" s="89"/>
      <c r="J115" s="89"/>
      <c r="K115" s="90"/>
      <c r="S115" s="81"/>
      <c r="T115" s="81"/>
    </row>
    <row r="116" spans="2:20" ht="15.75" outlineLevel="1" thickBot="1" x14ac:dyDescent="0.3">
      <c r="B116" s="145" t="s">
        <v>19</v>
      </c>
      <c r="C116" s="146"/>
      <c r="D116" s="145" t="s">
        <v>2</v>
      </c>
      <c r="E116" s="146"/>
      <c r="F116" s="145" t="s">
        <v>3</v>
      </c>
      <c r="G116" s="146"/>
      <c r="H116" s="145" t="s">
        <v>4</v>
      </c>
      <c r="I116" s="146"/>
      <c r="J116" s="145" t="s">
        <v>5</v>
      </c>
      <c r="K116" s="146"/>
      <c r="S116" s="81"/>
      <c r="T116" s="81"/>
    </row>
    <row r="117" spans="2:20" ht="65.099999999999994" customHeight="1" outlineLevel="1" thickBot="1" x14ac:dyDescent="0.3">
      <c r="B117" s="119" t="s">
        <v>51</v>
      </c>
      <c r="C117" s="121"/>
      <c r="D117" s="119" t="s">
        <v>51</v>
      </c>
      <c r="E117" s="121"/>
      <c r="F117" s="119" t="s">
        <v>51</v>
      </c>
      <c r="G117" s="121"/>
      <c r="H117" s="119" t="s">
        <v>51</v>
      </c>
      <c r="I117" s="121"/>
      <c r="J117" s="119" t="s">
        <v>51</v>
      </c>
      <c r="K117" s="121"/>
      <c r="S117" s="81"/>
      <c r="T117" s="81"/>
    </row>
    <row r="118" spans="2:20" ht="15.75" outlineLevel="1" thickBot="1" x14ac:dyDescent="0.3">
      <c r="B118" s="145" t="s">
        <v>6</v>
      </c>
      <c r="C118" s="146"/>
      <c r="D118" s="145" t="s">
        <v>7</v>
      </c>
      <c r="E118" s="146"/>
      <c r="F118" s="145" t="s">
        <v>8</v>
      </c>
      <c r="G118" s="146"/>
      <c r="H118" s="145" t="s">
        <v>9</v>
      </c>
      <c r="I118" s="146"/>
      <c r="J118" s="145" t="s">
        <v>10</v>
      </c>
      <c r="K118" s="146"/>
      <c r="S118" s="81"/>
      <c r="T118" s="81"/>
    </row>
    <row r="119" spans="2:20" ht="65.099999999999994" customHeight="1" outlineLevel="1" thickBot="1" x14ac:dyDescent="0.3">
      <c r="B119" s="119" t="s">
        <v>51</v>
      </c>
      <c r="C119" s="121"/>
      <c r="D119" s="119" t="s">
        <v>51</v>
      </c>
      <c r="E119" s="121"/>
      <c r="F119" s="119" t="s">
        <v>51</v>
      </c>
      <c r="G119" s="121"/>
      <c r="H119" s="119" t="s">
        <v>51</v>
      </c>
      <c r="I119" s="121"/>
      <c r="J119" s="119" t="s">
        <v>51</v>
      </c>
      <c r="K119" s="121"/>
      <c r="S119" s="81"/>
      <c r="T119" s="81"/>
    </row>
    <row r="120" spans="2:20" ht="15.75" thickBot="1" x14ac:dyDescent="0.3">
      <c r="S120" s="81"/>
      <c r="T120" s="81"/>
    </row>
    <row r="121" spans="2:20" ht="15.75" collapsed="1" thickBot="1" x14ac:dyDescent="0.3">
      <c r="B121" s="74" t="str">
        <f>CONCATENATE("Usage - ",B2)</f>
        <v>Usage - Research Program 4</v>
      </c>
      <c r="C121" s="71"/>
      <c r="D121" s="71" t="str">
        <f>D2</f>
        <v>[Research Program 4 Name]</v>
      </c>
      <c r="E121" s="71"/>
      <c r="F121" s="71"/>
      <c r="G121" s="71"/>
      <c r="H121" s="71"/>
      <c r="I121" s="71"/>
      <c r="J121" s="71"/>
      <c r="K121" s="72"/>
      <c r="S121" s="81" t="s">
        <v>59</v>
      </c>
      <c r="T121" s="81"/>
    </row>
    <row r="122" spans="2:20" ht="15.75" outlineLevel="1" thickBot="1" x14ac:dyDescent="0.3"/>
    <row r="123" spans="2:20" ht="15.75" outlineLevel="1" thickBot="1" x14ac:dyDescent="0.3">
      <c r="B123" s="82" t="s">
        <v>141</v>
      </c>
      <c r="C123" s="83"/>
      <c r="D123" s="83"/>
      <c r="E123" s="83"/>
      <c r="F123" s="83"/>
      <c r="G123" s="83"/>
      <c r="H123" s="83"/>
      <c r="I123" s="83"/>
      <c r="J123" s="83"/>
      <c r="K123" s="84"/>
      <c r="S123" s="81" t="s">
        <v>52</v>
      </c>
      <c r="T123" s="81" t="s">
        <v>53</v>
      </c>
    </row>
    <row r="124" spans="2:20" ht="15.75" outlineLevel="1" thickBot="1" x14ac:dyDescent="0.3">
      <c r="B124" s="91" t="s">
        <v>21</v>
      </c>
      <c r="C124" s="92"/>
      <c r="D124" s="92"/>
      <c r="E124" s="92"/>
      <c r="F124" s="92"/>
      <c r="G124" s="92"/>
      <c r="H124" s="92"/>
      <c r="I124" s="92"/>
      <c r="J124" s="92"/>
      <c r="K124" s="93"/>
      <c r="S124" s="81" t="s">
        <v>176</v>
      </c>
      <c r="T124" s="81">
        <v>0.95</v>
      </c>
    </row>
    <row r="125" spans="2:20" ht="15.75" outlineLevel="1" thickBot="1" x14ac:dyDescent="0.3">
      <c r="B125" s="150" t="s">
        <v>46</v>
      </c>
      <c r="C125" s="151"/>
      <c r="D125" s="151"/>
      <c r="E125" s="151"/>
      <c r="F125" s="151"/>
      <c r="G125" s="151"/>
      <c r="H125" s="151"/>
      <c r="I125" s="151"/>
      <c r="J125" s="151"/>
      <c r="K125" s="152"/>
      <c r="S125" s="81" t="s">
        <v>55</v>
      </c>
      <c r="T125" s="81">
        <v>0.75</v>
      </c>
    </row>
    <row r="126" spans="2:20" ht="15.75" outlineLevel="1" thickBot="1" x14ac:dyDescent="0.3">
      <c r="B126" s="94" t="s">
        <v>89</v>
      </c>
      <c r="C126" s="95"/>
      <c r="D126" s="95"/>
      <c r="E126" s="95"/>
      <c r="F126" s="95"/>
      <c r="G126" s="95"/>
      <c r="H126" s="95"/>
      <c r="I126" s="95"/>
      <c r="J126" s="95"/>
      <c r="K126" s="96"/>
      <c r="S126" s="81" t="s">
        <v>56</v>
      </c>
      <c r="T126" s="81">
        <v>0.5</v>
      </c>
    </row>
    <row r="127" spans="2:20" ht="65.099999999999994" customHeight="1" outlineLevel="1" thickBot="1" x14ac:dyDescent="0.3">
      <c r="B127" s="150" t="s">
        <v>46</v>
      </c>
      <c r="C127" s="151"/>
      <c r="D127" s="151"/>
      <c r="E127" s="151"/>
      <c r="F127" s="151"/>
      <c r="G127" s="151"/>
      <c r="H127" s="151"/>
      <c r="I127" s="151"/>
      <c r="J127" s="151"/>
      <c r="K127" s="152"/>
      <c r="S127" s="81" t="s">
        <v>57</v>
      </c>
      <c r="T127" s="81">
        <v>0.25</v>
      </c>
    </row>
    <row r="128" spans="2:20" ht="15.75" outlineLevel="1" thickBot="1" x14ac:dyDescent="0.3">
      <c r="B128" s="94" t="s">
        <v>216</v>
      </c>
      <c r="C128" s="95"/>
      <c r="D128" s="95"/>
      <c r="E128" s="95"/>
      <c r="F128" s="95"/>
      <c r="G128" s="95"/>
      <c r="H128" s="95"/>
      <c r="I128" s="95"/>
      <c r="J128" s="95"/>
      <c r="K128" s="96"/>
      <c r="S128" s="81" t="s">
        <v>177</v>
      </c>
      <c r="T128" s="81">
        <v>0.05</v>
      </c>
    </row>
    <row r="129" spans="2:20" ht="15.75" outlineLevel="1" thickBot="1" x14ac:dyDescent="0.3">
      <c r="B129" s="119" t="s">
        <v>177</v>
      </c>
      <c r="C129" s="120"/>
      <c r="D129" s="120"/>
      <c r="E129" s="120"/>
      <c r="F129" s="120"/>
      <c r="G129" s="120"/>
      <c r="H129" s="120"/>
      <c r="I129" s="120"/>
      <c r="J129" s="120"/>
      <c r="K129" s="121"/>
      <c r="S129" s="97">
        <f>IF(B129="",0,VLOOKUP(B129,S124:T128,2,FALSE))</f>
        <v>0.05</v>
      </c>
      <c r="T129" s="97">
        <f>IF(B133="",0,VLOOKUP(B133,S124:T128,2,FALSE))</f>
        <v>0.05</v>
      </c>
    </row>
    <row r="130" spans="2:20" ht="15.75" outlineLevel="1" thickBot="1" x14ac:dyDescent="0.3">
      <c r="B130" s="116" t="s">
        <v>22</v>
      </c>
      <c r="C130" s="117"/>
      <c r="D130" s="117"/>
      <c r="E130" s="117"/>
      <c r="F130" s="117"/>
      <c r="G130" s="117"/>
      <c r="H130" s="117"/>
      <c r="I130" s="117"/>
      <c r="J130" s="117"/>
      <c r="K130" s="118"/>
    </row>
    <row r="131" spans="2:20" ht="65.099999999999994" customHeight="1" outlineLevel="1" thickBot="1" x14ac:dyDescent="0.3">
      <c r="B131" s="122" t="s">
        <v>174</v>
      </c>
      <c r="C131" s="123"/>
      <c r="D131" s="123"/>
      <c r="E131" s="123"/>
      <c r="F131" s="123"/>
      <c r="G131" s="123"/>
      <c r="H131" s="123"/>
      <c r="I131" s="123"/>
      <c r="J131" s="123"/>
      <c r="K131" s="124"/>
    </row>
    <row r="132" spans="2:20" ht="15.75" outlineLevel="1" thickBot="1" x14ac:dyDescent="0.3">
      <c r="B132" s="94" t="s">
        <v>23</v>
      </c>
      <c r="C132" s="95"/>
      <c r="D132" s="95"/>
      <c r="E132" s="95"/>
      <c r="F132" s="95"/>
      <c r="G132" s="95"/>
      <c r="H132" s="95"/>
      <c r="I132" s="95"/>
      <c r="J132" s="95"/>
      <c r="K132" s="96"/>
    </row>
    <row r="133" spans="2:20" ht="15.75" outlineLevel="1" thickBot="1" x14ac:dyDescent="0.3">
      <c r="B133" s="119" t="s">
        <v>177</v>
      </c>
      <c r="C133" s="120"/>
      <c r="D133" s="120"/>
      <c r="E133" s="120"/>
      <c r="F133" s="120"/>
      <c r="G133" s="120"/>
      <c r="H133" s="120"/>
      <c r="I133" s="120"/>
      <c r="J133" s="120"/>
      <c r="K133" s="121"/>
    </row>
    <row r="134" spans="2:20" ht="15.75" outlineLevel="1" thickBot="1" x14ac:dyDescent="0.3">
      <c r="B134" s="166" t="s">
        <v>24</v>
      </c>
      <c r="C134" s="167"/>
      <c r="D134" s="167"/>
      <c r="E134" s="167"/>
      <c r="F134" s="167"/>
      <c r="G134" s="167"/>
      <c r="H134" s="167"/>
      <c r="I134" s="167"/>
      <c r="J134" s="167"/>
      <c r="K134" s="168"/>
    </row>
    <row r="135" spans="2:20" ht="65.099999999999994" customHeight="1" outlineLevel="1" thickBot="1" x14ac:dyDescent="0.3">
      <c r="B135" s="122" t="s">
        <v>175</v>
      </c>
      <c r="C135" s="123"/>
      <c r="D135" s="123"/>
      <c r="E135" s="123"/>
      <c r="F135" s="123"/>
      <c r="G135" s="123"/>
      <c r="H135" s="123"/>
      <c r="I135" s="123"/>
      <c r="J135" s="123"/>
      <c r="K135" s="124"/>
    </row>
    <row r="136" spans="2:20" ht="15.75" outlineLevel="1" thickBot="1" x14ac:dyDescent="0.3">
      <c r="B136" s="88" t="s">
        <v>25</v>
      </c>
      <c r="C136" s="88"/>
      <c r="D136" s="89"/>
      <c r="E136" s="89"/>
      <c r="F136" s="89"/>
      <c r="G136" s="89"/>
      <c r="H136" s="89"/>
      <c r="I136" s="89"/>
      <c r="J136" s="89"/>
      <c r="K136" s="90"/>
    </row>
    <row r="137" spans="2:20" ht="15.75" outlineLevel="1" thickBot="1" x14ac:dyDescent="0.3">
      <c r="B137" s="145" t="s">
        <v>19</v>
      </c>
      <c r="C137" s="146"/>
      <c r="D137" s="145" t="s">
        <v>2</v>
      </c>
      <c r="E137" s="146"/>
      <c r="F137" s="145" t="s">
        <v>3</v>
      </c>
      <c r="G137" s="146"/>
      <c r="H137" s="145" t="s">
        <v>4</v>
      </c>
      <c r="I137" s="146"/>
      <c r="J137" s="145" t="s">
        <v>5</v>
      </c>
      <c r="K137" s="146"/>
    </row>
    <row r="138" spans="2:20" ht="65.099999999999994" customHeight="1" outlineLevel="1" thickBot="1" x14ac:dyDescent="0.3">
      <c r="B138" s="119" t="s">
        <v>51</v>
      </c>
      <c r="C138" s="121"/>
      <c r="D138" s="119" t="s">
        <v>51</v>
      </c>
      <c r="E138" s="121"/>
      <c r="F138" s="119" t="s">
        <v>51</v>
      </c>
      <c r="G138" s="121"/>
      <c r="H138" s="119" t="s">
        <v>51</v>
      </c>
      <c r="I138" s="121"/>
      <c r="J138" s="119" t="s">
        <v>51</v>
      </c>
      <c r="K138" s="121"/>
    </row>
    <row r="139" spans="2:20" ht="15.75" outlineLevel="1" thickBot="1" x14ac:dyDescent="0.3">
      <c r="B139" s="145" t="s">
        <v>6</v>
      </c>
      <c r="C139" s="146"/>
      <c r="D139" s="145" t="s">
        <v>7</v>
      </c>
      <c r="E139" s="146"/>
      <c r="F139" s="145" t="s">
        <v>8</v>
      </c>
      <c r="G139" s="146"/>
      <c r="H139" s="145" t="s">
        <v>9</v>
      </c>
      <c r="I139" s="146"/>
      <c r="J139" s="145" t="s">
        <v>10</v>
      </c>
      <c r="K139" s="146"/>
    </row>
    <row r="140" spans="2:20" ht="65.099999999999994" customHeight="1" outlineLevel="1" thickBot="1" x14ac:dyDescent="0.3">
      <c r="B140" s="119" t="s">
        <v>51</v>
      </c>
      <c r="C140" s="121"/>
      <c r="D140" s="119" t="s">
        <v>51</v>
      </c>
      <c r="E140" s="121"/>
      <c r="F140" s="119" t="s">
        <v>51</v>
      </c>
      <c r="G140" s="121"/>
      <c r="H140" s="119" t="s">
        <v>51</v>
      </c>
      <c r="I140" s="121"/>
      <c r="J140" s="119" t="s">
        <v>51</v>
      </c>
      <c r="K140" s="121"/>
    </row>
    <row r="141" spans="2:20" ht="15.75" outlineLevel="1" thickBot="1" x14ac:dyDescent="0.3">
      <c r="B141" s="145" t="s">
        <v>26</v>
      </c>
      <c r="C141" s="146"/>
      <c r="D141" s="145" t="s">
        <v>27</v>
      </c>
      <c r="E141" s="146"/>
      <c r="F141" s="145" t="s">
        <v>28</v>
      </c>
      <c r="G141" s="146"/>
      <c r="H141" s="145" t="s">
        <v>29</v>
      </c>
      <c r="I141" s="146"/>
      <c r="J141" s="145" t="s">
        <v>30</v>
      </c>
      <c r="K141" s="146"/>
    </row>
    <row r="142" spans="2:20" ht="65.099999999999994" customHeight="1" outlineLevel="1" thickBot="1" x14ac:dyDescent="0.3">
      <c r="B142" s="119" t="s">
        <v>51</v>
      </c>
      <c r="C142" s="121"/>
      <c r="D142" s="119" t="s">
        <v>51</v>
      </c>
      <c r="E142" s="121"/>
      <c r="F142" s="119" t="s">
        <v>51</v>
      </c>
      <c r="G142" s="121"/>
      <c r="H142" s="119" t="s">
        <v>51</v>
      </c>
      <c r="I142" s="121"/>
      <c r="J142" s="119" t="s">
        <v>51</v>
      </c>
      <c r="K142" s="121"/>
    </row>
    <row r="143" spans="2:20" ht="15.75" outlineLevel="1" thickBot="1" x14ac:dyDescent="0.3">
      <c r="B143" s="88" t="s">
        <v>31</v>
      </c>
      <c r="C143" s="88"/>
      <c r="D143" s="89"/>
      <c r="E143" s="89"/>
      <c r="F143" s="89"/>
      <c r="G143" s="89"/>
      <c r="H143" s="89"/>
      <c r="I143" s="89"/>
      <c r="J143" s="89"/>
      <c r="K143" s="90"/>
    </row>
    <row r="144" spans="2:20" ht="15.75" outlineLevel="1" thickBot="1" x14ac:dyDescent="0.3">
      <c r="B144" s="145" t="s">
        <v>19</v>
      </c>
      <c r="C144" s="146"/>
      <c r="D144" s="145" t="s">
        <v>2</v>
      </c>
      <c r="E144" s="146"/>
      <c r="F144" s="145" t="s">
        <v>3</v>
      </c>
      <c r="G144" s="146"/>
      <c r="H144" s="145" t="s">
        <v>4</v>
      </c>
      <c r="I144" s="146"/>
      <c r="J144" s="145" t="s">
        <v>5</v>
      </c>
      <c r="K144" s="146"/>
    </row>
    <row r="145" spans="2:20" ht="15.75" outlineLevel="1" thickBot="1" x14ac:dyDescent="0.3">
      <c r="B145" s="143">
        <v>0</v>
      </c>
      <c r="C145" s="144"/>
      <c r="D145" s="143">
        <v>0</v>
      </c>
      <c r="E145" s="144"/>
      <c r="F145" s="143">
        <v>0</v>
      </c>
      <c r="G145" s="144"/>
      <c r="H145" s="143">
        <v>0</v>
      </c>
      <c r="I145" s="144"/>
      <c r="J145" s="143">
        <v>0</v>
      </c>
      <c r="K145" s="144"/>
    </row>
    <row r="146" spans="2:20" ht="15.75" outlineLevel="1" thickBot="1" x14ac:dyDescent="0.3">
      <c r="B146" s="145" t="s">
        <v>6</v>
      </c>
      <c r="C146" s="146"/>
      <c r="D146" s="145" t="s">
        <v>7</v>
      </c>
      <c r="E146" s="146"/>
      <c r="F146" s="145" t="s">
        <v>8</v>
      </c>
      <c r="G146" s="146"/>
      <c r="H146" s="145" t="s">
        <v>9</v>
      </c>
      <c r="I146" s="146"/>
      <c r="J146" s="145" t="s">
        <v>10</v>
      </c>
      <c r="K146" s="146"/>
    </row>
    <row r="147" spans="2:20" ht="15.75" outlineLevel="1" thickBot="1" x14ac:dyDescent="0.3">
      <c r="B147" s="143">
        <v>0</v>
      </c>
      <c r="C147" s="144"/>
      <c r="D147" s="143">
        <v>0</v>
      </c>
      <c r="E147" s="144"/>
      <c r="F147" s="143">
        <v>0</v>
      </c>
      <c r="G147" s="144"/>
      <c r="H147" s="143">
        <v>0</v>
      </c>
      <c r="I147" s="144"/>
      <c r="J147" s="143">
        <v>0</v>
      </c>
      <c r="K147" s="144"/>
    </row>
    <row r="148" spans="2:20" ht="15.75" outlineLevel="1" thickBot="1" x14ac:dyDescent="0.3">
      <c r="B148" s="145" t="s">
        <v>26</v>
      </c>
      <c r="C148" s="146"/>
      <c r="D148" s="145" t="s">
        <v>27</v>
      </c>
      <c r="E148" s="146"/>
      <c r="F148" s="145" t="s">
        <v>28</v>
      </c>
      <c r="G148" s="146"/>
      <c r="H148" s="145" t="s">
        <v>29</v>
      </c>
      <c r="I148" s="146"/>
      <c r="J148" s="145" t="s">
        <v>30</v>
      </c>
      <c r="K148" s="146"/>
    </row>
    <row r="149" spans="2:20" ht="15.75" outlineLevel="1" thickBot="1" x14ac:dyDescent="0.3">
      <c r="B149" s="143">
        <v>0</v>
      </c>
      <c r="C149" s="144"/>
      <c r="D149" s="143">
        <v>0</v>
      </c>
      <c r="E149" s="144"/>
      <c r="F149" s="143">
        <v>0</v>
      </c>
      <c r="G149" s="144"/>
      <c r="H149" s="143">
        <v>0</v>
      </c>
      <c r="I149" s="144"/>
      <c r="J149" s="143">
        <v>0</v>
      </c>
      <c r="K149" s="144"/>
    </row>
    <row r="150" spans="2:20" ht="15.75" outlineLevel="1" thickBot="1" x14ac:dyDescent="0.3">
      <c r="B150" s="162" t="s">
        <v>32</v>
      </c>
      <c r="C150" s="163"/>
      <c r="D150" s="162" t="s">
        <v>33</v>
      </c>
      <c r="E150" s="163"/>
      <c r="F150" s="162" t="s">
        <v>34</v>
      </c>
      <c r="G150" s="163"/>
    </row>
    <row r="151" spans="2:20" ht="15.75" outlineLevel="1" thickBot="1" x14ac:dyDescent="0.3">
      <c r="B151" s="155">
        <f>SUM(B145:K145,B147:K147,B149:K149)</f>
        <v>0</v>
      </c>
      <c r="C151" s="165"/>
      <c r="D151" s="164">
        <f>NPV(0.05,B145:K145,B147:K147,B149:K149)</f>
        <v>0</v>
      </c>
      <c r="E151" s="158"/>
      <c r="F151" s="155">
        <f>D151*S129*T129</f>
        <v>0</v>
      </c>
      <c r="G151" s="165"/>
    </row>
    <row r="152" spans="2:20" ht="15.75" outlineLevel="1" thickBot="1" x14ac:dyDescent="0.3"/>
    <row r="153" spans="2:20" ht="15.75" outlineLevel="1" thickBot="1" x14ac:dyDescent="0.3">
      <c r="B153" s="82" t="s">
        <v>142</v>
      </c>
      <c r="C153" s="83"/>
      <c r="D153" s="83"/>
      <c r="E153" s="83"/>
      <c r="F153" s="83"/>
      <c r="G153" s="83"/>
      <c r="H153" s="83"/>
      <c r="I153" s="83"/>
      <c r="J153" s="83"/>
      <c r="K153" s="84"/>
      <c r="S153" s="81" t="s">
        <v>52</v>
      </c>
      <c r="T153" s="81" t="s">
        <v>53</v>
      </c>
    </row>
    <row r="154" spans="2:20" ht="15.75" outlineLevel="1" thickBot="1" x14ac:dyDescent="0.3">
      <c r="B154" s="91" t="s">
        <v>21</v>
      </c>
      <c r="C154" s="92"/>
      <c r="D154" s="92"/>
      <c r="E154" s="92"/>
      <c r="F154" s="92"/>
      <c r="G154" s="92"/>
      <c r="H154" s="92"/>
      <c r="I154" s="92"/>
      <c r="J154" s="92"/>
      <c r="K154" s="93"/>
      <c r="S154" s="81" t="s">
        <v>54</v>
      </c>
      <c r="T154" s="81">
        <v>0.95</v>
      </c>
    </row>
    <row r="155" spans="2:20" ht="15.75" outlineLevel="1" thickBot="1" x14ac:dyDescent="0.3">
      <c r="B155" s="150" t="s">
        <v>46</v>
      </c>
      <c r="C155" s="151"/>
      <c r="D155" s="151"/>
      <c r="E155" s="151"/>
      <c r="F155" s="151"/>
      <c r="G155" s="151"/>
      <c r="H155" s="151"/>
      <c r="I155" s="151"/>
      <c r="J155" s="151"/>
      <c r="K155" s="152"/>
      <c r="S155" s="81" t="s">
        <v>55</v>
      </c>
      <c r="T155" s="81">
        <v>0.75</v>
      </c>
    </row>
    <row r="156" spans="2:20" ht="15.75" outlineLevel="1" thickBot="1" x14ac:dyDescent="0.3">
      <c r="B156" s="94" t="s">
        <v>89</v>
      </c>
      <c r="C156" s="95"/>
      <c r="D156" s="95"/>
      <c r="E156" s="95"/>
      <c r="F156" s="95"/>
      <c r="G156" s="95"/>
      <c r="H156" s="95"/>
      <c r="I156" s="95"/>
      <c r="J156" s="95"/>
      <c r="K156" s="96"/>
      <c r="S156" s="81" t="s">
        <v>56</v>
      </c>
      <c r="T156" s="81">
        <v>0.5</v>
      </c>
    </row>
    <row r="157" spans="2:20" ht="65.099999999999994" customHeight="1" outlineLevel="1" thickBot="1" x14ac:dyDescent="0.3">
      <c r="B157" s="150" t="s">
        <v>46</v>
      </c>
      <c r="C157" s="151"/>
      <c r="D157" s="151"/>
      <c r="E157" s="151"/>
      <c r="F157" s="151"/>
      <c r="G157" s="151"/>
      <c r="H157" s="151"/>
      <c r="I157" s="151"/>
      <c r="J157" s="151"/>
      <c r="K157" s="152"/>
      <c r="S157" s="81" t="s">
        <v>57</v>
      </c>
      <c r="T157" s="81">
        <v>0.25</v>
      </c>
    </row>
    <row r="158" spans="2:20" ht="15.75" outlineLevel="1" thickBot="1" x14ac:dyDescent="0.3">
      <c r="B158" s="94" t="s">
        <v>216</v>
      </c>
      <c r="C158" s="95"/>
      <c r="D158" s="95"/>
      <c r="E158" s="95"/>
      <c r="F158" s="95"/>
      <c r="G158" s="95"/>
      <c r="H158" s="95"/>
      <c r="I158" s="95"/>
      <c r="J158" s="95"/>
      <c r="K158" s="96"/>
      <c r="S158" s="81" t="s">
        <v>58</v>
      </c>
      <c r="T158" s="81">
        <v>0.05</v>
      </c>
    </row>
    <row r="159" spans="2:20" ht="15.75" outlineLevel="1" thickBot="1" x14ac:dyDescent="0.3">
      <c r="B159" s="119" t="s">
        <v>177</v>
      </c>
      <c r="C159" s="120"/>
      <c r="D159" s="120"/>
      <c r="E159" s="120"/>
      <c r="F159" s="120"/>
      <c r="G159" s="120"/>
      <c r="H159" s="120"/>
      <c r="I159" s="120"/>
      <c r="J159" s="120"/>
      <c r="K159" s="121"/>
      <c r="S159" s="97">
        <f>IF(B159="",0,VLOOKUP(B159,S154:T158,2,FALSE))</f>
        <v>0.05</v>
      </c>
      <c r="T159" s="97">
        <f>IF(B163="",0,VLOOKUP(B163,S154:T158,2,FALSE))</f>
        <v>0.05</v>
      </c>
    </row>
    <row r="160" spans="2:20" ht="15" customHeight="1" outlineLevel="1" thickBot="1" x14ac:dyDescent="0.3">
      <c r="B160" s="116" t="s">
        <v>22</v>
      </c>
      <c r="C160" s="117"/>
      <c r="D160" s="117"/>
      <c r="E160" s="117"/>
      <c r="F160" s="117"/>
      <c r="G160" s="117"/>
      <c r="H160" s="117"/>
      <c r="I160" s="117"/>
      <c r="J160" s="117"/>
      <c r="K160" s="118"/>
    </row>
    <row r="161" spans="2:11" ht="65.099999999999994" customHeight="1" outlineLevel="1" thickBot="1" x14ac:dyDescent="0.3">
      <c r="B161" s="122" t="s">
        <v>174</v>
      </c>
      <c r="C161" s="123"/>
      <c r="D161" s="123"/>
      <c r="E161" s="123"/>
      <c r="F161" s="123"/>
      <c r="G161" s="123"/>
      <c r="H161" s="123"/>
      <c r="I161" s="123"/>
      <c r="J161" s="123"/>
      <c r="K161" s="124"/>
    </row>
    <row r="162" spans="2:11" ht="15.75" outlineLevel="1" thickBot="1" x14ac:dyDescent="0.3">
      <c r="B162" s="94" t="s">
        <v>23</v>
      </c>
      <c r="C162" s="95"/>
      <c r="D162" s="95"/>
      <c r="E162" s="95"/>
      <c r="F162" s="95"/>
      <c r="G162" s="95"/>
      <c r="H162" s="95"/>
      <c r="I162" s="95"/>
      <c r="J162" s="95"/>
      <c r="K162" s="96"/>
    </row>
    <row r="163" spans="2:11" ht="15" customHeight="1" outlineLevel="1" thickBot="1" x14ac:dyDescent="0.3">
      <c r="B163" s="119" t="s">
        <v>177</v>
      </c>
      <c r="C163" s="120"/>
      <c r="D163" s="120"/>
      <c r="E163" s="120"/>
      <c r="F163" s="120"/>
      <c r="G163" s="120"/>
      <c r="H163" s="120"/>
      <c r="I163" s="120"/>
      <c r="J163" s="120"/>
      <c r="K163" s="121"/>
    </row>
    <row r="164" spans="2:11" ht="15" customHeight="1" outlineLevel="1" thickBot="1" x14ac:dyDescent="0.3">
      <c r="B164" s="166" t="s">
        <v>24</v>
      </c>
      <c r="C164" s="167"/>
      <c r="D164" s="167"/>
      <c r="E164" s="167"/>
      <c r="F164" s="167"/>
      <c r="G164" s="167"/>
      <c r="H164" s="167"/>
      <c r="I164" s="167"/>
      <c r="J164" s="167"/>
      <c r="K164" s="168"/>
    </row>
    <row r="165" spans="2:11" ht="64.5" customHeight="1" outlineLevel="1" thickBot="1" x14ac:dyDescent="0.3">
      <c r="B165" s="122" t="s">
        <v>175</v>
      </c>
      <c r="C165" s="123"/>
      <c r="D165" s="123"/>
      <c r="E165" s="123"/>
      <c r="F165" s="123"/>
      <c r="G165" s="123"/>
      <c r="H165" s="123"/>
      <c r="I165" s="123"/>
      <c r="J165" s="123"/>
      <c r="K165" s="124"/>
    </row>
    <row r="166" spans="2:11" ht="15.75" outlineLevel="1" thickBot="1" x14ac:dyDescent="0.3">
      <c r="B166" s="88" t="s">
        <v>25</v>
      </c>
      <c r="C166" s="88"/>
      <c r="D166" s="89"/>
      <c r="E166" s="89"/>
      <c r="F166" s="89"/>
      <c r="G166" s="89"/>
      <c r="H166" s="89"/>
      <c r="I166" s="89"/>
      <c r="J166" s="89"/>
      <c r="K166" s="90"/>
    </row>
    <row r="167" spans="2:11" ht="15.75" outlineLevel="1" thickBot="1" x14ac:dyDescent="0.3">
      <c r="B167" s="145" t="s">
        <v>19</v>
      </c>
      <c r="C167" s="146"/>
      <c r="D167" s="145" t="s">
        <v>2</v>
      </c>
      <c r="E167" s="146"/>
      <c r="F167" s="145" t="s">
        <v>3</v>
      </c>
      <c r="G167" s="146"/>
      <c r="H167" s="145" t="s">
        <v>4</v>
      </c>
      <c r="I167" s="146"/>
      <c r="J167" s="145" t="s">
        <v>5</v>
      </c>
      <c r="K167" s="146"/>
    </row>
    <row r="168" spans="2:11" ht="65.099999999999994" customHeight="1" outlineLevel="1" thickBot="1" x14ac:dyDescent="0.3">
      <c r="B168" s="119" t="s">
        <v>51</v>
      </c>
      <c r="C168" s="121"/>
      <c r="D168" s="119" t="s">
        <v>51</v>
      </c>
      <c r="E168" s="121"/>
      <c r="F168" s="119" t="s">
        <v>51</v>
      </c>
      <c r="G168" s="121"/>
      <c r="H168" s="119" t="s">
        <v>51</v>
      </c>
      <c r="I168" s="121"/>
      <c r="J168" s="119" t="s">
        <v>51</v>
      </c>
      <c r="K168" s="121"/>
    </row>
    <row r="169" spans="2:11" ht="15.75" outlineLevel="1" thickBot="1" x14ac:dyDescent="0.3">
      <c r="B169" s="145" t="s">
        <v>6</v>
      </c>
      <c r="C169" s="146"/>
      <c r="D169" s="145" t="s">
        <v>7</v>
      </c>
      <c r="E169" s="146"/>
      <c r="F169" s="145" t="s">
        <v>8</v>
      </c>
      <c r="G169" s="146"/>
      <c r="H169" s="145" t="s">
        <v>9</v>
      </c>
      <c r="I169" s="146"/>
      <c r="J169" s="145" t="s">
        <v>10</v>
      </c>
      <c r="K169" s="146"/>
    </row>
    <row r="170" spans="2:11" ht="65.099999999999994" customHeight="1" outlineLevel="1" thickBot="1" x14ac:dyDescent="0.3">
      <c r="B170" s="119" t="s">
        <v>51</v>
      </c>
      <c r="C170" s="121"/>
      <c r="D170" s="119" t="s">
        <v>51</v>
      </c>
      <c r="E170" s="121"/>
      <c r="F170" s="119" t="s">
        <v>51</v>
      </c>
      <c r="G170" s="121"/>
      <c r="H170" s="119" t="s">
        <v>51</v>
      </c>
      <c r="I170" s="121"/>
      <c r="J170" s="119" t="s">
        <v>51</v>
      </c>
      <c r="K170" s="121"/>
    </row>
    <row r="171" spans="2:11" ht="15.75" outlineLevel="1" thickBot="1" x14ac:dyDescent="0.3">
      <c r="B171" s="145" t="s">
        <v>26</v>
      </c>
      <c r="C171" s="146"/>
      <c r="D171" s="145" t="s">
        <v>27</v>
      </c>
      <c r="E171" s="146"/>
      <c r="F171" s="145" t="s">
        <v>28</v>
      </c>
      <c r="G171" s="146"/>
      <c r="H171" s="145" t="s">
        <v>29</v>
      </c>
      <c r="I171" s="146"/>
      <c r="J171" s="145" t="s">
        <v>30</v>
      </c>
      <c r="K171" s="146"/>
    </row>
    <row r="172" spans="2:11" ht="65.099999999999994" customHeight="1" outlineLevel="1" thickBot="1" x14ac:dyDescent="0.3">
      <c r="B172" s="119" t="s">
        <v>51</v>
      </c>
      <c r="C172" s="121"/>
      <c r="D172" s="119" t="s">
        <v>51</v>
      </c>
      <c r="E172" s="121"/>
      <c r="F172" s="119" t="s">
        <v>51</v>
      </c>
      <c r="G172" s="121"/>
      <c r="H172" s="119" t="s">
        <v>51</v>
      </c>
      <c r="I172" s="121"/>
      <c r="J172" s="119" t="s">
        <v>51</v>
      </c>
      <c r="K172" s="121"/>
    </row>
    <row r="173" spans="2:11" ht="15.75" outlineLevel="1" thickBot="1" x14ac:dyDescent="0.3">
      <c r="B173" s="88" t="s">
        <v>31</v>
      </c>
      <c r="C173" s="88"/>
      <c r="D173" s="89"/>
      <c r="E173" s="89"/>
      <c r="F173" s="89"/>
      <c r="G173" s="89"/>
      <c r="H173" s="89"/>
      <c r="I173" s="89"/>
      <c r="J173" s="89"/>
      <c r="K173" s="90"/>
    </row>
    <row r="174" spans="2:11" ht="15.75" outlineLevel="1" thickBot="1" x14ac:dyDescent="0.3">
      <c r="B174" s="145" t="s">
        <v>19</v>
      </c>
      <c r="C174" s="146"/>
      <c r="D174" s="145" t="s">
        <v>2</v>
      </c>
      <c r="E174" s="146"/>
      <c r="F174" s="145" t="s">
        <v>3</v>
      </c>
      <c r="G174" s="146"/>
      <c r="H174" s="145" t="s">
        <v>4</v>
      </c>
      <c r="I174" s="146"/>
      <c r="J174" s="145" t="s">
        <v>5</v>
      </c>
      <c r="K174" s="146"/>
    </row>
    <row r="175" spans="2:11" ht="15.75" outlineLevel="1" thickBot="1" x14ac:dyDescent="0.3">
      <c r="B175" s="143">
        <v>0</v>
      </c>
      <c r="C175" s="144"/>
      <c r="D175" s="143">
        <v>0</v>
      </c>
      <c r="E175" s="144"/>
      <c r="F175" s="143">
        <v>0</v>
      </c>
      <c r="G175" s="144"/>
      <c r="H175" s="143">
        <v>0</v>
      </c>
      <c r="I175" s="144"/>
      <c r="J175" s="143">
        <v>0</v>
      </c>
      <c r="K175" s="144"/>
    </row>
    <row r="176" spans="2:11" ht="15.75" outlineLevel="1" thickBot="1" x14ac:dyDescent="0.3">
      <c r="B176" s="145" t="s">
        <v>6</v>
      </c>
      <c r="C176" s="146"/>
      <c r="D176" s="145" t="s">
        <v>7</v>
      </c>
      <c r="E176" s="146"/>
      <c r="F176" s="145" t="s">
        <v>8</v>
      </c>
      <c r="G176" s="146"/>
      <c r="H176" s="145" t="s">
        <v>9</v>
      </c>
      <c r="I176" s="146"/>
      <c r="J176" s="145" t="s">
        <v>10</v>
      </c>
      <c r="K176" s="146"/>
    </row>
    <row r="177" spans="2:20" ht="15.75" outlineLevel="1" thickBot="1" x14ac:dyDescent="0.3">
      <c r="B177" s="143">
        <v>0</v>
      </c>
      <c r="C177" s="144"/>
      <c r="D177" s="143">
        <v>0</v>
      </c>
      <c r="E177" s="144"/>
      <c r="F177" s="143">
        <v>0</v>
      </c>
      <c r="G177" s="144"/>
      <c r="H177" s="143">
        <v>0</v>
      </c>
      <c r="I177" s="144"/>
      <c r="J177" s="143">
        <v>0</v>
      </c>
      <c r="K177" s="144"/>
    </row>
    <row r="178" spans="2:20" ht="15.75" outlineLevel="1" thickBot="1" x14ac:dyDescent="0.3">
      <c r="B178" s="145" t="s">
        <v>26</v>
      </c>
      <c r="C178" s="146"/>
      <c r="D178" s="145" t="s">
        <v>27</v>
      </c>
      <c r="E178" s="146"/>
      <c r="F178" s="145" t="s">
        <v>28</v>
      </c>
      <c r="G178" s="146"/>
      <c r="H178" s="145" t="s">
        <v>29</v>
      </c>
      <c r="I178" s="146"/>
      <c r="J178" s="145" t="s">
        <v>30</v>
      </c>
      <c r="K178" s="146"/>
    </row>
    <row r="179" spans="2:20" ht="15.75" outlineLevel="1" thickBot="1" x14ac:dyDescent="0.3">
      <c r="B179" s="143">
        <v>0</v>
      </c>
      <c r="C179" s="144"/>
      <c r="D179" s="143">
        <v>0</v>
      </c>
      <c r="E179" s="144"/>
      <c r="F179" s="143">
        <v>0</v>
      </c>
      <c r="G179" s="144"/>
      <c r="H179" s="143">
        <v>0</v>
      </c>
      <c r="I179" s="144"/>
      <c r="J179" s="143">
        <v>0</v>
      </c>
      <c r="K179" s="144"/>
    </row>
    <row r="180" spans="2:20" ht="15.75" outlineLevel="1" thickBot="1" x14ac:dyDescent="0.3">
      <c r="B180" s="162" t="s">
        <v>32</v>
      </c>
      <c r="C180" s="163"/>
      <c r="D180" s="162" t="s">
        <v>33</v>
      </c>
      <c r="E180" s="163"/>
      <c r="F180" s="162" t="s">
        <v>34</v>
      </c>
      <c r="G180" s="163"/>
    </row>
    <row r="181" spans="2:20" ht="15.75" outlineLevel="1" thickBot="1" x14ac:dyDescent="0.3">
      <c r="B181" s="155">
        <f>SUM(B175:K175,B177:K177,B179:K179)</f>
        <v>0</v>
      </c>
      <c r="C181" s="165"/>
      <c r="D181" s="157">
        <f>NPV(0.05,B175:K175,B177:K177,B179:K179)</f>
        <v>0</v>
      </c>
      <c r="E181" s="158"/>
      <c r="F181" s="155">
        <f>D181*S159*T159</f>
        <v>0</v>
      </c>
      <c r="G181" s="165"/>
    </row>
    <row r="182" spans="2:20" ht="15.75" outlineLevel="1" thickBot="1" x14ac:dyDescent="0.3"/>
    <row r="183" spans="2:20" ht="15.75" outlineLevel="1" thickBot="1" x14ac:dyDescent="0.3">
      <c r="B183" s="82" t="s">
        <v>143</v>
      </c>
      <c r="C183" s="83"/>
      <c r="D183" s="83"/>
      <c r="E183" s="83"/>
      <c r="F183" s="83"/>
      <c r="G183" s="83"/>
      <c r="H183" s="83"/>
      <c r="I183" s="83"/>
      <c r="J183" s="83"/>
      <c r="K183" s="84"/>
      <c r="S183" s="81" t="s">
        <v>52</v>
      </c>
      <c r="T183" s="81" t="s">
        <v>53</v>
      </c>
    </row>
    <row r="184" spans="2:20" ht="15.75" outlineLevel="1" thickBot="1" x14ac:dyDescent="0.3">
      <c r="B184" s="91" t="s">
        <v>21</v>
      </c>
      <c r="C184" s="92"/>
      <c r="D184" s="92"/>
      <c r="E184" s="92"/>
      <c r="F184" s="92"/>
      <c r="G184" s="92"/>
      <c r="H184" s="92"/>
      <c r="I184" s="92"/>
      <c r="J184" s="92"/>
      <c r="K184" s="93"/>
      <c r="S184" s="81" t="s">
        <v>54</v>
      </c>
      <c r="T184" s="81">
        <v>0.95</v>
      </c>
    </row>
    <row r="185" spans="2:20" ht="15.75" outlineLevel="1" thickBot="1" x14ac:dyDescent="0.3">
      <c r="B185" s="150" t="s">
        <v>46</v>
      </c>
      <c r="C185" s="151"/>
      <c r="D185" s="151"/>
      <c r="E185" s="151"/>
      <c r="F185" s="151"/>
      <c r="G185" s="151"/>
      <c r="H185" s="151"/>
      <c r="I185" s="151"/>
      <c r="J185" s="151"/>
      <c r="K185" s="152"/>
      <c r="S185" s="81" t="s">
        <v>55</v>
      </c>
      <c r="T185" s="81">
        <v>0.75</v>
      </c>
    </row>
    <row r="186" spans="2:20" ht="15.75" outlineLevel="1" thickBot="1" x14ac:dyDescent="0.3">
      <c r="B186" s="94" t="s">
        <v>89</v>
      </c>
      <c r="C186" s="95"/>
      <c r="D186" s="95"/>
      <c r="E186" s="95"/>
      <c r="F186" s="95"/>
      <c r="G186" s="95"/>
      <c r="H186" s="95"/>
      <c r="I186" s="95"/>
      <c r="J186" s="95"/>
      <c r="K186" s="96"/>
      <c r="S186" s="81" t="s">
        <v>56</v>
      </c>
      <c r="T186" s="81">
        <v>0.5</v>
      </c>
    </row>
    <row r="187" spans="2:20" ht="65.099999999999994" customHeight="1" outlineLevel="1" thickBot="1" x14ac:dyDescent="0.3">
      <c r="B187" s="150" t="s">
        <v>46</v>
      </c>
      <c r="C187" s="151"/>
      <c r="D187" s="151"/>
      <c r="E187" s="151"/>
      <c r="F187" s="151"/>
      <c r="G187" s="151"/>
      <c r="H187" s="151"/>
      <c r="I187" s="151"/>
      <c r="J187" s="151"/>
      <c r="K187" s="152"/>
      <c r="S187" s="81" t="s">
        <v>57</v>
      </c>
      <c r="T187" s="81">
        <v>0.25</v>
      </c>
    </row>
    <row r="188" spans="2:20" ht="15.75" outlineLevel="1" thickBot="1" x14ac:dyDescent="0.3">
      <c r="B188" s="94" t="s">
        <v>216</v>
      </c>
      <c r="C188" s="95"/>
      <c r="D188" s="95"/>
      <c r="E188" s="95"/>
      <c r="F188" s="95"/>
      <c r="G188" s="95"/>
      <c r="H188" s="95"/>
      <c r="I188" s="95"/>
      <c r="J188" s="95"/>
      <c r="K188" s="96"/>
      <c r="S188" s="81" t="s">
        <v>58</v>
      </c>
      <c r="T188" s="81">
        <v>0.05</v>
      </c>
    </row>
    <row r="189" spans="2:20" ht="15.75" outlineLevel="1" thickBot="1" x14ac:dyDescent="0.3">
      <c r="B189" s="119" t="s">
        <v>177</v>
      </c>
      <c r="C189" s="120"/>
      <c r="D189" s="120"/>
      <c r="E189" s="120"/>
      <c r="F189" s="120"/>
      <c r="G189" s="120"/>
      <c r="H189" s="120"/>
      <c r="I189" s="120"/>
      <c r="J189" s="120"/>
      <c r="K189" s="121"/>
      <c r="S189" s="97">
        <f>IF(B189="",0,VLOOKUP(B189,S184:T188,2,FALSE))</f>
        <v>0.05</v>
      </c>
      <c r="T189" s="97">
        <f>IF(B193="",0,VLOOKUP(B193,S184:T188,2,FALSE))</f>
        <v>0.05</v>
      </c>
    </row>
    <row r="190" spans="2:20" ht="15" customHeight="1" outlineLevel="1" thickBot="1" x14ac:dyDescent="0.3">
      <c r="B190" s="116" t="s">
        <v>22</v>
      </c>
      <c r="C190" s="117"/>
      <c r="D190" s="117"/>
      <c r="E190" s="117"/>
      <c r="F190" s="117"/>
      <c r="G190" s="117"/>
      <c r="H190" s="117"/>
      <c r="I190" s="117"/>
      <c r="J190" s="117"/>
      <c r="K190" s="118"/>
    </row>
    <row r="191" spans="2:20" ht="65.099999999999994" customHeight="1" outlineLevel="1" thickBot="1" x14ac:dyDescent="0.3">
      <c r="B191" s="122" t="s">
        <v>174</v>
      </c>
      <c r="C191" s="123"/>
      <c r="D191" s="123"/>
      <c r="E191" s="123"/>
      <c r="F191" s="123"/>
      <c r="G191" s="123"/>
      <c r="H191" s="123"/>
      <c r="I191" s="123"/>
      <c r="J191" s="123"/>
      <c r="K191" s="124"/>
    </row>
    <row r="192" spans="2:20" ht="15.75" outlineLevel="1" thickBot="1" x14ac:dyDescent="0.3">
      <c r="B192" s="94" t="s">
        <v>23</v>
      </c>
      <c r="C192" s="95"/>
      <c r="D192" s="95"/>
      <c r="E192" s="95"/>
      <c r="F192" s="95"/>
      <c r="G192" s="95"/>
      <c r="H192" s="95"/>
      <c r="I192" s="95"/>
      <c r="J192" s="95"/>
      <c r="K192" s="96"/>
    </row>
    <row r="193" spans="2:11" ht="15" customHeight="1" outlineLevel="1" thickBot="1" x14ac:dyDescent="0.3">
      <c r="B193" s="119" t="s">
        <v>177</v>
      </c>
      <c r="C193" s="120"/>
      <c r="D193" s="120"/>
      <c r="E193" s="120"/>
      <c r="F193" s="120"/>
      <c r="G193" s="120"/>
      <c r="H193" s="120"/>
      <c r="I193" s="120"/>
      <c r="J193" s="120"/>
      <c r="K193" s="121"/>
    </row>
    <row r="194" spans="2:11" ht="15" customHeight="1" outlineLevel="1" thickBot="1" x14ac:dyDescent="0.3">
      <c r="B194" s="166" t="s">
        <v>24</v>
      </c>
      <c r="C194" s="167"/>
      <c r="D194" s="167"/>
      <c r="E194" s="167"/>
      <c r="F194" s="167"/>
      <c r="G194" s="167"/>
      <c r="H194" s="167"/>
      <c r="I194" s="167"/>
      <c r="J194" s="167"/>
      <c r="K194" s="168"/>
    </row>
    <row r="195" spans="2:11" ht="65.099999999999994" customHeight="1" outlineLevel="1" thickBot="1" x14ac:dyDescent="0.3">
      <c r="B195" s="122" t="s">
        <v>175</v>
      </c>
      <c r="C195" s="123"/>
      <c r="D195" s="123"/>
      <c r="E195" s="123"/>
      <c r="F195" s="123"/>
      <c r="G195" s="123"/>
      <c r="H195" s="123"/>
      <c r="I195" s="123"/>
      <c r="J195" s="123"/>
      <c r="K195" s="124"/>
    </row>
    <row r="196" spans="2:11" ht="15.75" outlineLevel="1" thickBot="1" x14ac:dyDescent="0.3">
      <c r="B196" s="88" t="s">
        <v>25</v>
      </c>
      <c r="C196" s="88"/>
      <c r="D196" s="89"/>
      <c r="E196" s="89"/>
      <c r="F196" s="89"/>
      <c r="G196" s="89"/>
      <c r="H196" s="89"/>
      <c r="I196" s="89"/>
      <c r="J196" s="89"/>
      <c r="K196" s="90"/>
    </row>
    <row r="197" spans="2:11" ht="15.75" outlineLevel="1" thickBot="1" x14ac:dyDescent="0.3">
      <c r="B197" s="145" t="s">
        <v>19</v>
      </c>
      <c r="C197" s="146"/>
      <c r="D197" s="145" t="s">
        <v>2</v>
      </c>
      <c r="E197" s="146"/>
      <c r="F197" s="145" t="s">
        <v>3</v>
      </c>
      <c r="G197" s="146"/>
      <c r="H197" s="145" t="s">
        <v>4</v>
      </c>
      <c r="I197" s="146"/>
      <c r="J197" s="145" t="s">
        <v>5</v>
      </c>
      <c r="K197" s="146"/>
    </row>
    <row r="198" spans="2:11" ht="65.099999999999994" customHeight="1" outlineLevel="1" thickBot="1" x14ac:dyDescent="0.3">
      <c r="B198" s="119" t="s">
        <v>51</v>
      </c>
      <c r="C198" s="121"/>
      <c r="D198" s="119" t="s">
        <v>51</v>
      </c>
      <c r="E198" s="121"/>
      <c r="F198" s="119" t="s">
        <v>51</v>
      </c>
      <c r="G198" s="121"/>
      <c r="H198" s="119" t="s">
        <v>51</v>
      </c>
      <c r="I198" s="121"/>
      <c r="J198" s="119" t="s">
        <v>51</v>
      </c>
      <c r="K198" s="121"/>
    </row>
    <row r="199" spans="2:11" ht="15.75" outlineLevel="1" thickBot="1" x14ac:dyDescent="0.3">
      <c r="B199" s="145" t="s">
        <v>6</v>
      </c>
      <c r="C199" s="146"/>
      <c r="D199" s="145" t="s">
        <v>7</v>
      </c>
      <c r="E199" s="146"/>
      <c r="F199" s="145" t="s">
        <v>8</v>
      </c>
      <c r="G199" s="146"/>
      <c r="H199" s="145" t="s">
        <v>9</v>
      </c>
      <c r="I199" s="146"/>
      <c r="J199" s="145" t="s">
        <v>10</v>
      </c>
      <c r="K199" s="146"/>
    </row>
    <row r="200" spans="2:11" ht="65.099999999999994" customHeight="1" outlineLevel="1" thickBot="1" x14ac:dyDescent="0.3">
      <c r="B200" s="119" t="s">
        <v>51</v>
      </c>
      <c r="C200" s="121"/>
      <c r="D200" s="119" t="s">
        <v>51</v>
      </c>
      <c r="E200" s="121"/>
      <c r="F200" s="119" t="s">
        <v>51</v>
      </c>
      <c r="G200" s="121"/>
      <c r="H200" s="119" t="s">
        <v>51</v>
      </c>
      <c r="I200" s="121"/>
      <c r="J200" s="119" t="s">
        <v>51</v>
      </c>
      <c r="K200" s="121"/>
    </row>
    <row r="201" spans="2:11" ht="15.75" outlineLevel="1" thickBot="1" x14ac:dyDescent="0.3">
      <c r="B201" s="145" t="s">
        <v>26</v>
      </c>
      <c r="C201" s="146"/>
      <c r="D201" s="145" t="s">
        <v>27</v>
      </c>
      <c r="E201" s="146"/>
      <c r="F201" s="145" t="s">
        <v>28</v>
      </c>
      <c r="G201" s="146"/>
      <c r="H201" s="145" t="s">
        <v>29</v>
      </c>
      <c r="I201" s="146"/>
      <c r="J201" s="145" t="s">
        <v>30</v>
      </c>
      <c r="K201" s="146"/>
    </row>
    <row r="202" spans="2:11" ht="65.099999999999994" customHeight="1" outlineLevel="1" thickBot="1" x14ac:dyDescent="0.3">
      <c r="B202" s="119" t="s">
        <v>51</v>
      </c>
      <c r="C202" s="121"/>
      <c r="D202" s="119" t="s">
        <v>51</v>
      </c>
      <c r="E202" s="121"/>
      <c r="F202" s="119" t="s">
        <v>51</v>
      </c>
      <c r="G202" s="121"/>
      <c r="H202" s="119" t="s">
        <v>51</v>
      </c>
      <c r="I202" s="121"/>
      <c r="J202" s="119" t="s">
        <v>51</v>
      </c>
      <c r="K202" s="121"/>
    </row>
    <row r="203" spans="2:11" ht="15.75" outlineLevel="1" thickBot="1" x14ac:dyDescent="0.3">
      <c r="B203" s="88" t="s">
        <v>31</v>
      </c>
      <c r="C203" s="88"/>
      <c r="D203" s="89"/>
      <c r="E203" s="89"/>
      <c r="F203" s="89"/>
      <c r="G203" s="89"/>
      <c r="H203" s="89"/>
      <c r="I203" s="89"/>
      <c r="J203" s="89"/>
      <c r="K203" s="90"/>
    </row>
    <row r="204" spans="2:11" ht="15.75" outlineLevel="1" thickBot="1" x14ac:dyDescent="0.3">
      <c r="B204" s="145" t="s">
        <v>19</v>
      </c>
      <c r="C204" s="146"/>
      <c r="D204" s="145" t="s">
        <v>2</v>
      </c>
      <c r="E204" s="146"/>
      <c r="F204" s="145" t="s">
        <v>3</v>
      </c>
      <c r="G204" s="146"/>
      <c r="H204" s="145" t="s">
        <v>4</v>
      </c>
      <c r="I204" s="146"/>
      <c r="J204" s="145" t="s">
        <v>5</v>
      </c>
      <c r="K204" s="146"/>
    </row>
    <row r="205" spans="2:11" ht="15.75" outlineLevel="1" thickBot="1" x14ac:dyDescent="0.3">
      <c r="B205" s="143">
        <v>0</v>
      </c>
      <c r="C205" s="144"/>
      <c r="D205" s="143">
        <v>0</v>
      </c>
      <c r="E205" s="144"/>
      <c r="F205" s="143">
        <v>0</v>
      </c>
      <c r="G205" s="144"/>
      <c r="H205" s="143">
        <v>0</v>
      </c>
      <c r="I205" s="144"/>
      <c r="J205" s="143">
        <v>0</v>
      </c>
      <c r="K205" s="144"/>
    </row>
    <row r="206" spans="2:11" ht="15.75" outlineLevel="1" thickBot="1" x14ac:dyDescent="0.3">
      <c r="B206" s="145" t="s">
        <v>6</v>
      </c>
      <c r="C206" s="146"/>
      <c r="D206" s="145" t="s">
        <v>7</v>
      </c>
      <c r="E206" s="146"/>
      <c r="F206" s="145" t="s">
        <v>8</v>
      </c>
      <c r="G206" s="146"/>
      <c r="H206" s="145" t="s">
        <v>9</v>
      </c>
      <c r="I206" s="146"/>
      <c r="J206" s="145" t="s">
        <v>10</v>
      </c>
      <c r="K206" s="146"/>
    </row>
    <row r="207" spans="2:11" ht="15.75" outlineLevel="1" thickBot="1" x14ac:dyDescent="0.3">
      <c r="B207" s="143">
        <v>0</v>
      </c>
      <c r="C207" s="144"/>
      <c r="D207" s="143">
        <v>0</v>
      </c>
      <c r="E207" s="144"/>
      <c r="F207" s="143">
        <v>0</v>
      </c>
      <c r="G207" s="144"/>
      <c r="H207" s="143">
        <v>0</v>
      </c>
      <c r="I207" s="144"/>
      <c r="J207" s="143">
        <v>0</v>
      </c>
      <c r="K207" s="144"/>
    </row>
    <row r="208" spans="2:11" ht="15.75" outlineLevel="1" thickBot="1" x14ac:dyDescent="0.3">
      <c r="B208" s="145" t="s">
        <v>26</v>
      </c>
      <c r="C208" s="146"/>
      <c r="D208" s="145" t="s">
        <v>27</v>
      </c>
      <c r="E208" s="146"/>
      <c r="F208" s="145" t="s">
        <v>28</v>
      </c>
      <c r="G208" s="146"/>
      <c r="H208" s="145" t="s">
        <v>29</v>
      </c>
      <c r="I208" s="146"/>
      <c r="J208" s="145" t="s">
        <v>30</v>
      </c>
      <c r="K208" s="146"/>
    </row>
    <row r="209" spans="2:20" ht="15.75" outlineLevel="1" thickBot="1" x14ac:dyDescent="0.3">
      <c r="B209" s="143">
        <v>0</v>
      </c>
      <c r="C209" s="144"/>
      <c r="D209" s="143">
        <v>0</v>
      </c>
      <c r="E209" s="144"/>
      <c r="F209" s="143">
        <v>0</v>
      </c>
      <c r="G209" s="144"/>
      <c r="H209" s="143">
        <v>0</v>
      </c>
      <c r="I209" s="144"/>
      <c r="J209" s="143">
        <v>0</v>
      </c>
      <c r="K209" s="144"/>
    </row>
    <row r="210" spans="2:20" ht="15.75" outlineLevel="1" thickBot="1" x14ac:dyDescent="0.3">
      <c r="B210" s="162" t="s">
        <v>32</v>
      </c>
      <c r="C210" s="163"/>
      <c r="D210" s="162" t="s">
        <v>33</v>
      </c>
      <c r="E210" s="163"/>
      <c r="F210" s="162" t="s">
        <v>34</v>
      </c>
      <c r="G210" s="163"/>
    </row>
    <row r="211" spans="2:20" ht="15.75" outlineLevel="1" thickBot="1" x14ac:dyDescent="0.3">
      <c r="B211" s="155">
        <f>SUM(B205:K205,B207:K207,B209:K209)</f>
        <v>0</v>
      </c>
      <c r="C211" s="165"/>
      <c r="D211" s="157">
        <f>NPV(0.05,B205:K205,B207:K207,B209:K209)</f>
        <v>0</v>
      </c>
      <c r="E211" s="158"/>
      <c r="F211" s="155">
        <f>D211*S189*T189</f>
        <v>0</v>
      </c>
      <c r="G211" s="165"/>
    </row>
    <row r="212" spans="2:20" ht="15.75" outlineLevel="1" thickBot="1" x14ac:dyDescent="0.3"/>
    <row r="213" spans="2:20" ht="15.75" outlineLevel="1" thickBot="1" x14ac:dyDescent="0.3">
      <c r="B213" s="82" t="s">
        <v>144</v>
      </c>
      <c r="C213" s="83"/>
      <c r="D213" s="83"/>
      <c r="E213" s="83"/>
      <c r="F213" s="83"/>
      <c r="G213" s="83"/>
      <c r="H213" s="83"/>
      <c r="I213" s="83"/>
      <c r="J213" s="83"/>
      <c r="K213" s="84"/>
      <c r="S213" s="81" t="s">
        <v>52</v>
      </c>
      <c r="T213" s="81" t="s">
        <v>53</v>
      </c>
    </row>
    <row r="214" spans="2:20" ht="15.75" outlineLevel="1" thickBot="1" x14ac:dyDescent="0.3">
      <c r="B214" s="91" t="s">
        <v>21</v>
      </c>
      <c r="C214" s="92"/>
      <c r="D214" s="92"/>
      <c r="E214" s="92"/>
      <c r="F214" s="92"/>
      <c r="G214" s="92"/>
      <c r="H214" s="92"/>
      <c r="I214" s="92"/>
      <c r="J214" s="92"/>
      <c r="K214" s="93"/>
      <c r="S214" s="81" t="s">
        <v>54</v>
      </c>
      <c r="T214" s="81">
        <v>0.95</v>
      </c>
    </row>
    <row r="215" spans="2:20" ht="15.75" outlineLevel="1" thickBot="1" x14ac:dyDescent="0.3">
      <c r="B215" s="150" t="s">
        <v>46</v>
      </c>
      <c r="C215" s="151"/>
      <c r="D215" s="151"/>
      <c r="E215" s="151"/>
      <c r="F215" s="151"/>
      <c r="G215" s="151"/>
      <c r="H215" s="151"/>
      <c r="I215" s="151"/>
      <c r="J215" s="151"/>
      <c r="K215" s="152"/>
      <c r="S215" s="81" t="s">
        <v>55</v>
      </c>
      <c r="T215" s="81">
        <v>0.75</v>
      </c>
    </row>
    <row r="216" spans="2:20" ht="15.75" outlineLevel="1" thickBot="1" x14ac:dyDescent="0.3">
      <c r="B216" s="94" t="s">
        <v>89</v>
      </c>
      <c r="C216" s="95"/>
      <c r="D216" s="95"/>
      <c r="E216" s="95"/>
      <c r="F216" s="95"/>
      <c r="G216" s="95"/>
      <c r="H216" s="95"/>
      <c r="I216" s="95"/>
      <c r="J216" s="95"/>
      <c r="K216" s="96"/>
      <c r="S216" s="81" t="s">
        <v>56</v>
      </c>
      <c r="T216" s="81">
        <v>0.5</v>
      </c>
    </row>
    <row r="217" spans="2:20" ht="65.099999999999994" customHeight="1" outlineLevel="1" thickBot="1" x14ac:dyDescent="0.3">
      <c r="B217" s="150" t="s">
        <v>46</v>
      </c>
      <c r="C217" s="151"/>
      <c r="D217" s="151"/>
      <c r="E217" s="151"/>
      <c r="F217" s="151"/>
      <c r="G217" s="151"/>
      <c r="H217" s="151"/>
      <c r="I217" s="151"/>
      <c r="J217" s="151"/>
      <c r="K217" s="152"/>
      <c r="S217" s="81" t="s">
        <v>57</v>
      </c>
      <c r="T217" s="81">
        <v>0.25</v>
      </c>
    </row>
    <row r="218" spans="2:20" ht="15.75" outlineLevel="1" thickBot="1" x14ac:dyDescent="0.3">
      <c r="B218" s="94" t="s">
        <v>216</v>
      </c>
      <c r="C218" s="95"/>
      <c r="D218" s="95"/>
      <c r="E218" s="95"/>
      <c r="F218" s="95"/>
      <c r="G218" s="95"/>
      <c r="H218" s="95"/>
      <c r="I218" s="95"/>
      <c r="J218" s="95"/>
      <c r="K218" s="96"/>
      <c r="S218" s="81" t="s">
        <v>58</v>
      </c>
      <c r="T218" s="81">
        <v>0.05</v>
      </c>
    </row>
    <row r="219" spans="2:20" ht="15.75" outlineLevel="1" thickBot="1" x14ac:dyDescent="0.3">
      <c r="B219" s="119" t="s">
        <v>177</v>
      </c>
      <c r="C219" s="120"/>
      <c r="D219" s="120"/>
      <c r="E219" s="120"/>
      <c r="F219" s="120"/>
      <c r="G219" s="120"/>
      <c r="H219" s="120"/>
      <c r="I219" s="120"/>
      <c r="J219" s="120"/>
      <c r="K219" s="121"/>
      <c r="S219" s="97">
        <f>IF(B219="",0,VLOOKUP(B219,S214:T218,2,FALSE))</f>
        <v>0.05</v>
      </c>
      <c r="T219" s="97">
        <f>IF(B223="",0,VLOOKUP(B223,S214:T218,2,FALSE))</f>
        <v>0.05</v>
      </c>
    </row>
    <row r="220" spans="2:20" ht="15" customHeight="1" outlineLevel="1" thickBot="1" x14ac:dyDescent="0.3">
      <c r="B220" s="116" t="s">
        <v>22</v>
      </c>
      <c r="C220" s="117"/>
      <c r="D220" s="117"/>
      <c r="E220" s="117"/>
      <c r="F220" s="117"/>
      <c r="G220" s="117"/>
      <c r="H220" s="117"/>
      <c r="I220" s="117"/>
      <c r="J220" s="117"/>
      <c r="K220" s="118"/>
    </row>
    <row r="221" spans="2:20" ht="65.099999999999994" customHeight="1" outlineLevel="1" thickBot="1" x14ac:dyDescent="0.3">
      <c r="B221" s="122" t="s">
        <v>174</v>
      </c>
      <c r="C221" s="123"/>
      <c r="D221" s="123"/>
      <c r="E221" s="123"/>
      <c r="F221" s="123"/>
      <c r="G221" s="123"/>
      <c r="H221" s="123"/>
      <c r="I221" s="123"/>
      <c r="J221" s="123"/>
      <c r="K221" s="124"/>
    </row>
    <row r="222" spans="2:20" ht="15.75" outlineLevel="1" thickBot="1" x14ac:dyDescent="0.3">
      <c r="B222" s="94" t="s">
        <v>23</v>
      </c>
      <c r="C222" s="95"/>
      <c r="D222" s="95"/>
      <c r="E222" s="95"/>
      <c r="F222" s="95"/>
      <c r="G222" s="95"/>
      <c r="H222" s="95"/>
      <c r="I222" s="95"/>
      <c r="J222" s="95"/>
      <c r="K222" s="96"/>
    </row>
    <row r="223" spans="2:20" ht="15.75" outlineLevel="1" thickBot="1" x14ac:dyDescent="0.3">
      <c r="B223" s="119" t="s">
        <v>177</v>
      </c>
      <c r="C223" s="120"/>
      <c r="D223" s="120"/>
      <c r="E223" s="120"/>
      <c r="F223" s="120"/>
      <c r="G223" s="120"/>
      <c r="H223" s="120"/>
      <c r="I223" s="120"/>
      <c r="J223" s="120"/>
      <c r="K223" s="121"/>
    </row>
    <row r="224" spans="2:20" ht="15" customHeight="1" outlineLevel="1" thickBot="1" x14ac:dyDescent="0.3">
      <c r="B224" s="166" t="s">
        <v>24</v>
      </c>
      <c r="C224" s="167"/>
      <c r="D224" s="167"/>
      <c r="E224" s="167"/>
      <c r="F224" s="167"/>
      <c r="G224" s="167"/>
      <c r="H224" s="167"/>
      <c r="I224" s="167"/>
      <c r="J224" s="167"/>
      <c r="K224" s="168"/>
    </row>
    <row r="225" spans="2:11" ht="65.099999999999994" customHeight="1" outlineLevel="1" thickBot="1" x14ac:dyDescent="0.3">
      <c r="B225" s="122" t="s">
        <v>175</v>
      </c>
      <c r="C225" s="123"/>
      <c r="D225" s="123"/>
      <c r="E225" s="123"/>
      <c r="F225" s="123"/>
      <c r="G225" s="123"/>
      <c r="H225" s="123"/>
      <c r="I225" s="123"/>
      <c r="J225" s="123"/>
      <c r="K225" s="124"/>
    </row>
    <row r="226" spans="2:11" ht="15.75" outlineLevel="1" thickBot="1" x14ac:dyDescent="0.3">
      <c r="B226" s="88" t="s">
        <v>25</v>
      </c>
      <c r="C226" s="88"/>
      <c r="D226" s="89"/>
      <c r="E226" s="89"/>
      <c r="F226" s="89"/>
      <c r="G226" s="89"/>
      <c r="H226" s="89"/>
      <c r="I226" s="89"/>
      <c r="J226" s="89"/>
      <c r="K226" s="90"/>
    </row>
    <row r="227" spans="2:11" ht="15.75" outlineLevel="1" thickBot="1" x14ac:dyDescent="0.3">
      <c r="B227" s="145" t="s">
        <v>19</v>
      </c>
      <c r="C227" s="146"/>
      <c r="D227" s="145" t="s">
        <v>2</v>
      </c>
      <c r="E227" s="146"/>
      <c r="F227" s="145" t="s">
        <v>3</v>
      </c>
      <c r="G227" s="146"/>
      <c r="H227" s="145" t="s">
        <v>4</v>
      </c>
      <c r="I227" s="146"/>
      <c r="J227" s="145" t="s">
        <v>5</v>
      </c>
      <c r="K227" s="146"/>
    </row>
    <row r="228" spans="2:11" ht="65.099999999999994" customHeight="1" outlineLevel="1" thickBot="1" x14ac:dyDescent="0.3">
      <c r="B228" s="119" t="s">
        <v>51</v>
      </c>
      <c r="C228" s="121"/>
      <c r="D228" s="119" t="s">
        <v>51</v>
      </c>
      <c r="E228" s="121"/>
      <c r="F228" s="119" t="s">
        <v>51</v>
      </c>
      <c r="G228" s="121"/>
      <c r="H228" s="119" t="s">
        <v>51</v>
      </c>
      <c r="I228" s="121"/>
      <c r="J228" s="119" t="s">
        <v>51</v>
      </c>
      <c r="K228" s="121"/>
    </row>
    <row r="229" spans="2:11" ht="15.75" outlineLevel="1" thickBot="1" x14ac:dyDescent="0.3">
      <c r="B229" s="145" t="s">
        <v>6</v>
      </c>
      <c r="C229" s="146"/>
      <c r="D229" s="145" t="s">
        <v>7</v>
      </c>
      <c r="E229" s="146"/>
      <c r="F229" s="145" t="s">
        <v>8</v>
      </c>
      <c r="G229" s="146"/>
      <c r="H229" s="145" t="s">
        <v>9</v>
      </c>
      <c r="I229" s="146"/>
      <c r="J229" s="145" t="s">
        <v>10</v>
      </c>
      <c r="K229" s="146"/>
    </row>
    <row r="230" spans="2:11" ht="65.099999999999994" customHeight="1" outlineLevel="1" thickBot="1" x14ac:dyDescent="0.3">
      <c r="B230" s="119" t="s">
        <v>51</v>
      </c>
      <c r="C230" s="121"/>
      <c r="D230" s="119" t="s">
        <v>51</v>
      </c>
      <c r="E230" s="121"/>
      <c r="F230" s="119" t="s">
        <v>51</v>
      </c>
      <c r="G230" s="121"/>
      <c r="H230" s="119" t="s">
        <v>51</v>
      </c>
      <c r="I230" s="121"/>
      <c r="J230" s="119" t="s">
        <v>51</v>
      </c>
      <c r="K230" s="121"/>
    </row>
    <row r="231" spans="2:11" ht="15.75" outlineLevel="1" thickBot="1" x14ac:dyDescent="0.3">
      <c r="B231" s="145" t="s">
        <v>26</v>
      </c>
      <c r="C231" s="146"/>
      <c r="D231" s="145" t="s">
        <v>27</v>
      </c>
      <c r="E231" s="146"/>
      <c r="F231" s="145" t="s">
        <v>28</v>
      </c>
      <c r="G231" s="146"/>
      <c r="H231" s="145" t="s">
        <v>29</v>
      </c>
      <c r="I231" s="146"/>
      <c r="J231" s="145" t="s">
        <v>30</v>
      </c>
      <c r="K231" s="146"/>
    </row>
    <row r="232" spans="2:11" ht="65.099999999999994" customHeight="1" outlineLevel="1" thickBot="1" x14ac:dyDescent="0.3">
      <c r="B232" s="119" t="s">
        <v>51</v>
      </c>
      <c r="C232" s="121"/>
      <c r="D232" s="119" t="s">
        <v>51</v>
      </c>
      <c r="E232" s="121"/>
      <c r="F232" s="119" t="s">
        <v>51</v>
      </c>
      <c r="G232" s="121"/>
      <c r="H232" s="119" t="s">
        <v>51</v>
      </c>
      <c r="I232" s="121"/>
      <c r="J232" s="119" t="s">
        <v>51</v>
      </c>
      <c r="K232" s="121"/>
    </row>
    <row r="233" spans="2:11" ht="15.75" outlineLevel="1" thickBot="1" x14ac:dyDescent="0.3">
      <c r="B233" s="88" t="s">
        <v>31</v>
      </c>
      <c r="C233" s="88"/>
      <c r="D233" s="89"/>
      <c r="E233" s="89"/>
      <c r="F233" s="89"/>
      <c r="G233" s="89"/>
      <c r="H233" s="89"/>
      <c r="I233" s="89"/>
      <c r="J233" s="89"/>
      <c r="K233" s="90"/>
    </row>
    <row r="234" spans="2:11" ht="15.75" outlineLevel="1" thickBot="1" x14ac:dyDescent="0.3">
      <c r="B234" s="145" t="s">
        <v>19</v>
      </c>
      <c r="C234" s="146"/>
      <c r="D234" s="145" t="s">
        <v>2</v>
      </c>
      <c r="E234" s="146"/>
      <c r="F234" s="145" t="s">
        <v>3</v>
      </c>
      <c r="G234" s="146"/>
      <c r="H234" s="145" t="s">
        <v>4</v>
      </c>
      <c r="I234" s="146"/>
      <c r="J234" s="145" t="s">
        <v>5</v>
      </c>
      <c r="K234" s="146"/>
    </row>
    <row r="235" spans="2:11" ht="15.75" outlineLevel="1" thickBot="1" x14ac:dyDescent="0.3">
      <c r="B235" s="143">
        <v>0</v>
      </c>
      <c r="C235" s="144"/>
      <c r="D235" s="143">
        <v>0</v>
      </c>
      <c r="E235" s="144"/>
      <c r="F235" s="143">
        <v>0</v>
      </c>
      <c r="G235" s="144"/>
      <c r="H235" s="143">
        <v>0</v>
      </c>
      <c r="I235" s="144"/>
      <c r="J235" s="143">
        <v>0</v>
      </c>
      <c r="K235" s="144"/>
    </row>
    <row r="236" spans="2:11" ht="15.75" outlineLevel="1" thickBot="1" x14ac:dyDescent="0.3">
      <c r="B236" s="145" t="s">
        <v>6</v>
      </c>
      <c r="C236" s="146"/>
      <c r="D236" s="145" t="s">
        <v>7</v>
      </c>
      <c r="E236" s="146"/>
      <c r="F236" s="145" t="s">
        <v>8</v>
      </c>
      <c r="G236" s="146"/>
      <c r="H236" s="145" t="s">
        <v>9</v>
      </c>
      <c r="I236" s="146"/>
      <c r="J236" s="145" t="s">
        <v>10</v>
      </c>
      <c r="K236" s="146"/>
    </row>
    <row r="237" spans="2:11" ht="15.75" outlineLevel="1" thickBot="1" x14ac:dyDescent="0.3">
      <c r="B237" s="143">
        <v>0</v>
      </c>
      <c r="C237" s="144"/>
      <c r="D237" s="143">
        <v>0</v>
      </c>
      <c r="E237" s="144"/>
      <c r="F237" s="143">
        <v>0</v>
      </c>
      <c r="G237" s="144"/>
      <c r="H237" s="143">
        <v>0</v>
      </c>
      <c r="I237" s="144"/>
      <c r="J237" s="143">
        <v>0</v>
      </c>
      <c r="K237" s="144"/>
    </row>
    <row r="238" spans="2:11" ht="15.75" outlineLevel="1" thickBot="1" x14ac:dyDescent="0.3">
      <c r="B238" s="145" t="s">
        <v>26</v>
      </c>
      <c r="C238" s="146"/>
      <c r="D238" s="145" t="s">
        <v>27</v>
      </c>
      <c r="E238" s="146"/>
      <c r="F238" s="145" t="s">
        <v>28</v>
      </c>
      <c r="G238" s="146"/>
      <c r="H238" s="145" t="s">
        <v>29</v>
      </c>
      <c r="I238" s="146"/>
      <c r="J238" s="145" t="s">
        <v>30</v>
      </c>
      <c r="K238" s="146"/>
    </row>
    <row r="239" spans="2:11" ht="15.75" outlineLevel="1" thickBot="1" x14ac:dyDescent="0.3">
      <c r="B239" s="143">
        <v>0</v>
      </c>
      <c r="C239" s="144"/>
      <c r="D239" s="143">
        <v>0</v>
      </c>
      <c r="E239" s="144"/>
      <c r="F239" s="143">
        <v>0</v>
      </c>
      <c r="G239" s="144"/>
      <c r="H239" s="143">
        <v>0</v>
      </c>
      <c r="I239" s="144"/>
      <c r="J239" s="143">
        <v>0</v>
      </c>
      <c r="K239" s="144"/>
    </row>
    <row r="240" spans="2:11" ht="15.75" outlineLevel="1" thickBot="1" x14ac:dyDescent="0.3">
      <c r="B240" s="162" t="s">
        <v>32</v>
      </c>
      <c r="C240" s="163"/>
      <c r="D240" s="162" t="s">
        <v>33</v>
      </c>
      <c r="E240" s="163"/>
      <c r="F240" s="162" t="s">
        <v>34</v>
      </c>
      <c r="G240" s="163"/>
    </row>
    <row r="241" spans="2:20" ht="15.75" outlineLevel="1" thickBot="1" x14ac:dyDescent="0.3">
      <c r="B241" s="155">
        <f>SUM(B235:K235,B237:K237,B239:K239)</f>
        <v>0</v>
      </c>
      <c r="C241" s="165"/>
      <c r="D241" s="157">
        <f>NPV(0.05,B235:K235,B237:K237,B239:K239)</f>
        <v>0</v>
      </c>
      <c r="E241" s="158"/>
      <c r="F241" s="155">
        <f>D241*S219*T219</f>
        <v>0</v>
      </c>
      <c r="G241" s="165"/>
    </row>
    <row r="242" spans="2:20" ht="15.75" outlineLevel="1" thickBot="1" x14ac:dyDescent="0.3"/>
    <row r="243" spans="2:20" ht="15.75" outlineLevel="1" thickBot="1" x14ac:dyDescent="0.3">
      <c r="B243" s="82" t="s">
        <v>145</v>
      </c>
      <c r="C243" s="83"/>
      <c r="D243" s="83"/>
      <c r="E243" s="83"/>
      <c r="F243" s="83"/>
      <c r="G243" s="83"/>
      <c r="H243" s="83"/>
      <c r="I243" s="83"/>
      <c r="J243" s="83"/>
      <c r="K243" s="84"/>
      <c r="S243" s="81" t="s">
        <v>52</v>
      </c>
      <c r="T243" s="81" t="s">
        <v>53</v>
      </c>
    </row>
    <row r="244" spans="2:20" ht="15.75" outlineLevel="1" thickBot="1" x14ac:dyDescent="0.3">
      <c r="B244" s="91" t="s">
        <v>21</v>
      </c>
      <c r="C244" s="92"/>
      <c r="D244" s="92"/>
      <c r="E244" s="92"/>
      <c r="F244" s="92"/>
      <c r="G244" s="92"/>
      <c r="H244" s="92"/>
      <c r="I244" s="92"/>
      <c r="J244" s="92"/>
      <c r="K244" s="93"/>
      <c r="S244" s="81" t="s">
        <v>54</v>
      </c>
      <c r="T244" s="81">
        <v>0.95</v>
      </c>
    </row>
    <row r="245" spans="2:20" ht="15.75" outlineLevel="1" thickBot="1" x14ac:dyDescent="0.3">
      <c r="B245" s="150" t="s">
        <v>46</v>
      </c>
      <c r="C245" s="151"/>
      <c r="D245" s="151"/>
      <c r="E245" s="151"/>
      <c r="F245" s="151"/>
      <c r="G245" s="151"/>
      <c r="H245" s="151"/>
      <c r="I245" s="151"/>
      <c r="J245" s="151"/>
      <c r="K245" s="152"/>
      <c r="S245" s="81" t="s">
        <v>55</v>
      </c>
      <c r="T245" s="81">
        <v>0.75</v>
      </c>
    </row>
    <row r="246" spans="2:20" ht="15.75" outlineLevel="1" thickBot="1" x14ac:dyDescent="0.3">
      <c r="B246" s="94" t="s">
        <v>89</v>
      </c>
      <c r="C246" s="95"/>
      <c r="D246" s="95"/>
      <c r="E246" s="95"/>
      <c r="F246" s="95"/>
      <c r="G246" s="95"/>
      <c r="H246" s="95"/>
      <c r="I246" s="95"/>
      <c r="J246" s="95"/>
      <c r="K246" s="96"/>
      <c r="S246" s="81" t="s">
        <v>56</v>
      </c>
      <c r="T246" s="81">
        <v>0.5</v>
      </c>
    </row>
    <row r="247" spans="2:20" ht="65.099999999999994" customHeight="1" outlineLevel="1" thickBot="1" x14ac:dyDescent="0.3">
      <c r="B247" s="150" t="s">
        <v>46</v>
      </c>
      <c r="C247" s="151"/>
      <c r="D247" s="151"/>
      <c r="E247" s="151"/>
      <c r="F247" s="151"/>
      <c r="G247" s="151"/>
      <c r="H247" s="151"/>
      <c r="I247" s="151"/>
      <c r="J247" s="151"/>
      <c r="K247" s="152"/>
      <c r="S247" s="81" t="s">
        <v>57</v>
      </c>
      <c r="T247" s="81">
        <v>0.25</v>
      </c>
    </row>
    <row r="248" spans="2:20" ht="15.75" outlineLevel="1" thickBot="1" x14ac:dyDescent="0.3">
      <c r="B248" s="94" t="s">
        <v>216</v>
      </c>
      <c r="C248" s="95"/>
      <c r="D248" s="95"/>
      <c r="E248" s="95"/>
      <c r="F248" s="95"/>
      <c r="G248" s="95"/>
      <c r="H248" s="95"/>
      <c r="I248" s="95"/>
      <c r="J248" s="95"/>
      <c r="K248" s="96"/>
      <c r="S248" s="81" t="s">
        <v>58</v>
      </c>
      <c r="T248" s="81">
        <v>0.05</v>
      </c>
    </row>
    <row r="249" spans="2:20" ht="15.75" outlineLevel="1" thickBot="1" x14ac:dyDescent="0.3">
      <c r="B249" s="119" t="s">
        <v>177</v>
      </c>
      <c r="C249" s="120"/>
      <c r="D249" s="120"/>
      <c r="E249" s="120"/>
      <c r="F249" s="120"/>
      <c r="G249" s="120"/>
      <c r="H249" s="120"/>
      <c r="I249" s="120"/>
      <c r="J249" s="120"/>
      <c r="K249" s="121"/>
      <c r="S249" s="97">
        <f>IF(B249="",0,VLOOKUP(B249,S244:T248,2,FALSE))</f>
        <v>0.05</v>
      </c>
      <c r="T249" s="97">
        <f>IF(B253="",0,VLOOKUP(B253,S244:T248,2,FALSE))</f>
        <v>0.05</v>
      </c>
    </row>
    <row r="250" spans="2:20" ht="15" customHeight="1" outlineLevel="1" thickBot="1" x14ac:dyDescent="0.3">
      <c r="B250" s="116" t="s">
        <v>22</v>
      </c>
      <c r="C250" s="117"/>
      <c r="D250" s="117"/>
      <c r="E250" s="117"/>
      <c r="F250" s="117"/>
      <c r="G250" s="117"/>
      <c r="H250" s="117"/>
      <c r="I250" s="117"/>
      <c r="J250" s="117"/>
      <c r="K250" s="118"/>
    </row>
    <row r="251" spans="2:20" ht="65.099999999999994" customHeight="1" outlineLevel="1" thickBot="1" x14ac:dyDescent="0.3">
      <c r="B251" s="122" t="s">
        <v>174</v>
      </c>
      <c r="C251" s="123"/>
      <c r="D251" s="123"/>
      <c r="E251" s="123"/>
      <c r="F251" s="123"/>
      <c r="G251" s="123"/>
      <c r="H251" s="123"/>
      <c r="I251" s="123"/>
      <c r="J251" s="123"/>
      <c r="K251" s="124"/>
    </row>
    <row r="252" spans="2:20" ht="15.75" outlineLevel="1" thickBot="1" x14ac:dyDescent="0.3">
      <c r="B252" s="94" t="s">
        <v>23</v>
      </c>
      <c r="C252" s="95"/>
      <c r="D252" s="95"/>
      <c r="E252" s="95"/>
      <c r="F252" s="95"/>
      <c r="G252" s="95"/>
      <c r="H252" s="95"/>
      <c r="I252" s="95"/>
      <c r="J252" s="95"/>
      <c r="K252" s="96"/>
    </row>
    <row r="253" spans="2:20" ht="15.75" outlineLevel="1" thickBot="1" x14ac:dyDescent="0.3">
      <c r="B253" s="119" t="s">
        <v>177</v>
      </c>
      <c r="C253" s="120"/>
      <c r="D253" s="120"/>
      <c r="E253" s="120"/>
      <c r="F253" s="120"/>
      <c r="G253" s="120"/>
      <c r="H253" s="120"/>
      <c r="I253" s="120"/>
      <c r="J253" s="120"/>
      <c r="K253" s="121"/>
    </row>
    <row r="254" spans="2:20" ht="15" customHeight="1" outlineLevel="1" thickBot="1" x14ac:dyDescent="0.3">
      <c r="B254" s="166" t="s">
        <v>24</v>
      </c>
      <c r="C254" s="167"/>
      <c r="D254" s="167"/>
      <c r="E254" s="167"/>
      <c r="F254" s="167"/>
      <c r="G254" s="167"/>
      <c r="H254" s="167"/>
      <c r="I254" s="167"/>
      <c r="J254" s="167"/>
      <c r="K254" s="168"/>
    </row>
    <row r="255" spans="2:20" ht="65.099999999999994" customHeight="1" outlineLevel="1" thickBot="1" x14ac:dyDescent="0.3">
      <c r="B255" s="122" t="s">
        <v>175</v>
      </c>
      <c r="C255" s="123"/>
      <c r="D255" s="123"/>
      <c r="E255" s="123"/>
      <c r="F255" s="123"/>
      <c r="G255" s="123"/>
      <c r="H255" s="123"/>
      <c r="I255" s="123"/>
      <c r="J255" s="123"/>
      <c r="K255" s="124"/>
    </row>
    <row r="256" spans="2:20" ht="15.75" outlineLevel="1" thickBot="1" x14ac:dyDescent="0.3">
      <c r="B256" s="88" t="s">
        <v>25</v>
      </c>
      <c r="C256" s="88"/>
      <c r="D256" s="89"/>
      <c r="E256" s="89"/>
      <c r="F256" s="89"/>
      <c r="G256" s="89"/>
      <c r="H256" s="89"/>
      <c r="I256" s="89"/>
      <c r="J256" s="89"/>
      <c r="K256" s="90"/>
    </row>
    <row r="257" spans="2:11" ht="15.75" outlineLevel="1" thickBot="1" x14ac:dyDescent="0.3">
      <c r="B257" s="145" t="s">
        <v>19</v>
      </c>
      <c r="C257" s="146"/>
      <c r="D257" s="145" t="s">
        <v>2</v>
      </c>
      <c r="E257" s="146"/>
      <c r="F257" s="145" t="s">
        <v>3</v>
      </c>
      <c r="G257" s="146"/>
      <c r="H257" s="145" t="s">
        <v>4</v>
      </c>
      <c r="I257" s="146"/>
      <c r="J257" s="145" t="s">
        <v>5</v>
      </c>
      <c r="K257" s="146"/>
    </row>
    <row r="258" spans="2:11" ht="65.099999999999994" customHeight="1" outlineLevel="1" thickBot="1" x14ac:dyDescent="0.3">
      <c r="B258" s="119" t="s">
        <v>51</v>
      </c>
      <c r="C258" s="121"/>
      <c r="D258" s="119" t="s">
        <v>51</v>
      </c>
      <c r="E258" s="121"/>
      <c r="F258" s="119" t="s">
        <v>51</v>
      </c>
      <c r="G258" s="121"/>
      <c r="H258" s="119" t="s">
        <v>51</v>
      </c>
      <c r="I258" s="121"/>
      <c r="J258" s="119" t="s">
        <v>51</v>
      </c>
      <c r="K258" s="121"/>
    </row>
    <row r="259" spans="2:11" ht="15.75" outlineLevel="1" thickBot="1" x14ac:dyDescent="0.3">
      <c r="B259" s="145" t="s">
        <v>6</v>
      </c>
      <c r="C259" s="146"/>
      <c r="D259" s="145" t="s">
        <v>7</v>
      </c>
      <c r="E259" s="146"/>
      <c r="F259" s="145" t="s">
        <v>8</v>
      </c>
      <c r="G259" s="146"/>
      <c r="H259" s="145" t="s">
        <v>9</v>
      </c>
      <c r="I259" s="146"/>
      <c r="J259" s="145" t="s">
        <v>10</v>
      </c>
      <c r="K259" s="146"/>
    </row>
    <row r="260" spans="2:11" ht="65.099999999999994" customHeight="1" outlineLevel="1" thickBot="1" x14ac:dyDescent="0.3">
      <c r="B260" s="119" t="s">
        <v>51</v>
      </c>
      <c r="C260" s="121"/>
      <c r="D260" s="119" t="s">
        <v>51</v>
      </c>
      <c r="E260" s="121"/>
      <c r="F260" s="119" t="s">
        <v>51</v>
      </c>
      <c r="G260" s="121"/>
      <c r="H260" s="119" t="s">
        <v>51</v>
      </c>
      <c r="I260" s="121"/>
      <c r="J260" s="119" t="s">
        <v>51</v>
      </c>
      <c r="K260" s="121"/>
    </row>
    <row r="261" spans="2:11" ht="15.75" outlineLevel="1" thickBot="1" x14ac:dyDescent="0.3">
      <c r="B261" s="145" t="s">
        <v>26</v>
      </c>
      <c r="C261" s="146"/>
      <c r="D261" s="145" t="s">
        <v>27</v>
      </c>
      <c r="E261" s="146"/>
      <c r="F261" s="145" t="s">
        <v>28</v>
      </c>
      <c r="G261" s="146"/>
      <c r="H261" s="145" t="s">
        <v>29</v>
      </c>
      <c r="I261" s="146"/>
      <c r="J261" s="145" t="s">
        <v>30</v>
      </c>
      <c r="K261" s="146"/>
    </row>
    <row r="262" spans="2:11" ht="65.099999999999994" customHeight="1" outlineLevel="1" thickBot="1" x14ac:dyDescent="0.3">
      <c r="B262" s="119" t="s">
        <v>51</v>
      </c>
      <c r="C262" s="121"/>
      <c r="D262" s="119" t="s">
        <v>51</v>
      </c>
      <c r="E262" s="121"/>
      <c r="F262" s="119" t="s">
        <v>51</v>
      </c>
      <c r="G262" s="121"/>
      <c r="H262" s="119" t="s">
        <v>51</v>
      </c>
      <c r="I262" s="121"/>
      <c r="J262" s="119" t="s">
        <v>51</v>
      </c>
      <c r="K262" s="121"/>
    </row>
    <row r="263" spans="2:11" ht="15.75" outlineLevel="1" thickBot="1" x14ac:dyDescent="0.3">
      <c r="B263" s="88" t="s">
        <v>31</v>
      </c>
      <c r="C263" s="88"/>
      <c r="D263" s="89"/>
      <c r="E263" s="89"/>
      <c r="F263" s="89"/>
      <c r="G263" s="89"/>
      <c r="H263" s="89"/>
      <c r="I263" s="89"/>
      <c r="J263" s="89"/>
      <c r="K263" s="90"/>
    </row>
    <row r="264" spans="2:11" ht="15.75" outlineLevel="1" thickBot="1" x14ac:dyDescent="0.3">
      <c r="B264" s="145" t="s">
        <v>19</v>
      </c>
      <c r="C264" s="146"/>
      <c r="D264" s="145" t="s">
        <v>2</v>
      </c>
      <c r="E264" s="146"/>
      <c r="F264" s="145" t="s">
        <v>3</v>
      </c>
      <c r="G264" s="146"/>
      <c r="H264" s="145" t="s">
        <v>4</v>
      </c>
      <c r="I264" s="146"/>
      <c r="J264" s="145" t="s">
        <v>5</v>
      </c>
      <c r="K264" s="146"/>
    </row>
    <row r="265" spans="2:11" ht="15.75" outlineLevel="1" thickBot="1" x14ac:dyDescent="0.3">
      <c r="B265" s="143">
        <v>0</v>
      </c>
      <c r="C265" s="144"/>
      <c r="D265" s="143">
        <v>0</v>
      </c>
      <c r="E265" s="144"/>
      <c r="F265" s="143">
        <v>0</v>
      </c>
      <c r="G265" s="144"/>
      <c r="H265" s="143">
        <v>0</v>
      </c>
      <c r="I265" s="144"/>
      <c r="J265" s="143">
        <v>0</v>
      </c>
      <c r="K265" s="144"/>
    </row>
    <row r="266" spans="2:11" ht="15.75" outlineLevel="1" thickBot="1" x14ac:dyDescent="0.3">
      <c r="B266" s="145" t="s">
        <v>6</v>
      </c>
      <c r="C266" s="146"/>
      <c r="D266" s="145" t="s">
        <v>7</v>
      </c>
      <c r="E266" s="146"/>
      <c r="F266" s="145" t="s">
        <v>8</v>
      </c>
      <c r="G266" s="146"/>
      <c r="H266" s="145" t="s">
        <v>9</v>
      </c>
      <c r="I266" s="146"/>
      <c r="J266" s="145" t="s">
        <v>10</v>
      </c>
      <c r="K266" s="146"/>
    </row>
    <row r="267" spans="2:11" ht="15.75" outlineLevel="1" thickBot="1" x14ac:dyDescent="0.3">
      <c r="B267" s="143">
        <v>0</v>
      </c>
      <c r="C267" s="144"/>
      <c r="D267" s="143">
        <v>0</v>
      </c>
      <c r="E267" s="144"/>
      <c r="F267" s="143">
        <v>0</v>
      </c>
      <c r="G267" s="144"/>
      <c r="H267" s="143">
        <v>0</v>
      </c>
      <c r="I267" s="144"/>
      <c r="J267" s="143">
        <v>0</v>
      </c>
      <c r="K267" s="144"/>
    </row>
    <row r="268" spans="2:11" ht="15.75" outlineLevel="1" thickBot="1" x14ac:dyDescent="0.3">
      <c r="B268" s="145" t="s">
        <v>26</v>
      </c>
      <c r="C268" s="146"/>
      <c r="D268" s="145" t="s">
        <v>27</v>
      </c>
      <c r="E268" s="146"/>
      <c r="F268" s="145" t="s">
        <v>28</v>
      </c>
      <c r="G268" s="146"/>
      <c r="H268" s="145" t="s">
        <v>29</v>
      </c>
      <c r="I268" s="146"/>
      <c r="J268" s="145" t="s">
        <v>30</v>
      </c>
      <c r="K268" s="146"/>
    </row>
    <row r="269" spans="2:11" ht="15.75" outlineLevel="1" thickBot="1" x14ac:dyDescent="0.3">
      <c r="B269" s="143">
        <v>0</v>
      </c>
      <c r="C269" s="144"/>
      <c r="D269" s="143">
        <v>0</v>
      </c>
      <c r="E269" s="144"/>
      <c r="F269" s="143">
        <v>0</v>
      </c>
      <c r="G269" s="144"/>
      <c r="H269" s="143">
        <v>0</v>
      </c>
      <c r="I269" s="144"/>
      <c r="J269" s="143">
        <v>0</v>
      </c>
      <c r="K269" s="144"/>
    </row>
    <row r="270" spans="2:11" ht="15.75" outlineLevel="1" thickBot="1" x14ac:dyDescent="0.3">
      <c r="B270" s="162" t="s">
        <v>32</v>
      </c>
      <c r="C270" s="163"/>
      <c r="D270" s="162" t="s">
        <v>33</v>
      </c>
      <c r="E270" s="163"/>
      <c r="F270" s="162" t="s">
        <v>34</v>
      </c>
      <c r="G270" s="163"/>
    </row>
    <row r="271" spans="2:11" ht="15.75" outlineLevel="1" thickBot="1" x14ac:dyDescent="0.3">
      <c r="B271" s="155">
        <f>SUM(B265:K265,B267:K267,B269:K269)</f>
        <v>0</v>
      </c>
      <c r="C271" s="165"/>
      <c r="D271" s="157">
        <f>NPV(0.05,B265:K265,B267:K267,B269:K269)</f>
        <v>0</v>
      </c>
      <c r="E271" s="158"/>
      <c r="F271" s="155">
        <f>D271*S249*T249</f>
        <v>0</v>
      </c>
      <c r="G271" s="165"/>
    </row>
    <row r="272" spans="2:11" ht="15.75" outlineLevel="1" thickBot="1" x14ac:dyDescent="0.3">
      <c r="B272" s="98"/>
      <c r="C272" s="99"/>
      <c r="D272" s="100"/>
      <c r="E272" s="100"/>
      <c r="F272" s="98"/>
      <c r="G272" s="99"/>
    </row>
    <row r="273" spans="2:20" ht="15.75" outlineLevel="1" thickBot="1" x14ac:dyDescent="0.3">
      <c r="B273" s="162" t="s">
        <v>202</v>
      </c>
      <c r="C273" s="163"/>
      <c r="D273" s="162" t="s">
        <v>203</v>
      </c>
      <c r="E273" s="163"/>
      <c r="F273" s="162" t="s">
        <v>204</v>
      </c>
      <c r="G273" s="163"/>
    </row>
    <row r="274" spans="2:20" ht="15.75" outlineLevel="1" thickBot="1" x14ac:dyDescent="0.3">
      <c r="B274" s="155">
        <f>SUM(B151,B181,B211,B241,B271)</f>
        <v>0</v>
      </c>
      <c r="C274" s="165"/>
      <c r="D274" s="169">
        <f>SUM(D151,D181,D211,D241,D271)</f>
        <v>0</v>
      </c>
      <c r="E274" s="170"/>
      <c r="F274" s="155">
        <f>SUM(F151,F181,F211,F241,F271)</f>
        <v>0</v>
      </c>
      <c r="G274" s="156"/>
    </row>
    <row r="275" spans="2:20" ht="15.75" thickBot="1" x14ac:dyDescent="0.3"/>
    <row r="276" spans="2:20" ht="15.75" collapsed="1" thickBot="1" x14ac:dyDescent="0.3">
      <c r="B276" s="74" t="str">
        <f>CONCATENATE("Impacts - ",B2)</f>
        <v>Impacts - Research Program 4</v>
      </c>
      <c r="C276" s="71"/>
      <c r="D276" s="71" t="str">
        <f>D2</f>
        <v>[Research Program 4 Name]</v>
      </c>
      <c r="E276" s="71"/>
      <c r="F276" s="71"/>
      <c r="G276" s="71"/>
      <c r="H276" s="71"/>
      <c r="I276" s="71"/>
      <c r="J276" s="71"/>
      <c r="K276" s="72"/>
    </row>
    <row r="277" spans="2:20" ht="15.75" outlineLevel="1" thickBot="1" x14ac:dyDescent="0.3"/>
    <row r="278" spans="2:20" ht="15.75" outlineLevel="1" thickBot="1" x14ac:dyDescent="0.3">
      <c r="B278" s="82" t="s">
        <v>146</v>
      </c>
      <c r="C278" s="83"/>
      <c r="D278" s="83"/>
      <c r="E278" s="83"/>
      <c r="F278" s="83"/>
      <c r="G278" s="83"/>
      <c r="H278" s="83"/>
      <c r="I278" s="83"/>
      <c r="J278" s="83"/>
      <c r="K278" s="84"/>
      <c r="S278" s="81" t="s">
        <v>52</v>
      </c>
      <c r="T278" s="81" t="s">
        <v>53</v>
      </c>
    </row>
    <row r="279" spans="2:20" ht="15.75" outlineLevel="1" thickBot="1" x14ac:dyDescent="0.3">
      <c r="B279" s="101" t="s">
        <v>209</v>
      </c>
      <c r="C279" s="92"/>
      <c r="D279" s="92"/>
      <c r="E279" s="92"/>
      <c r="F279" s="92"/>
      <c r="G279" s="92"/>
      <c r="H279" s="92"/>
      <c r="I279" s="92"/>
      <c r="J279" s="92"/>
      <c r="K279" s="93"/>
      <c r="S279" s="81" t="s">
        <v>54</v>
      </c>
      <c r="T279" s="81">
        <v>0.95</v>
      </c>
    </row>
    <row r="280" spans="2:20" ht="15.75" outlineLevel="1" thickBot="1" x14ac:dyDescent="0.3">
      <c r="B280" s="150" t="s">
        <v>46</v>
      </c>
      <c r="C280" s="151"/>
      <c r="D280" s="151"/>
      <c r="E280" s="151"/>
      <c r="F280" s="151"/>
      <c r="G280" s="151"/>
      <c r="H280" s="151"/>
      <c r="I280" s="151"/>
      <c r="J280" s="151"/>
      <c r="K280" s="152"/>
      <c r="S280" s="81" t="s">
        <v>55</v>
      </c>
      <c r="T280" s="81">
        <v>0.75</v>
      </c>
    </row>
    <row r="281" spans="2:20" ht="30" customHeight="1" outlineLevel="1" thickBot="1" x14ac:dyDescent="0.3">
      <c r="B281" s="159" t="s">
        <v>219</v>
      </c>
      <c r="C281" s="160"/>
      <c r="D281" s="160"/>
      <c r="E281" s="160"/>
      <c r="F281" s="160"/>
      <c r="G281" s="160"/>
      <c r="H281" s="160"/>
      <c r="I281" s="160"/>
      <c r="J281" s="160"/>
      <c r="K281" s="161"/>
      <c r="S281" s="81" t="s">
        <v>56</v>
      </c>
      <c r="T281" s="81">
        <v>0.5</v>
      </c>
    </row>
    <row r="282" spans="2:20" ht="65.099999999999994" customHeight="1" outlineLevel="1" thickBot="1" x14ac:dyDescent="0.3">
      <c r="B282" s="150" t="s">
        <v>46</v>
      </c>
      <c r="C282" s="151"/>
      <c r="D282" s="151"/>
      <c r="E282" s="151"/>
      <c r="F282" s="151"/>
      <c r="G282" s="151"/>
      <c r="H282" s="151"/>
      <c r="I282" s="151"/>
      <c r="J282" s="151"/>
      <c r="K282" s="152"/>
      <c r="S282" s="81" t="s">
        <v>57</v>
      </c>
      <c r="T282" s="81">
        <v>0.25</v>
      </c>
    </row>
    <row r="283" spans="2:20" ht="15.75" outlineLevel="1" thickBot="1" x14ac:dyDescent="0.3">
      <c r="B283" s="94" t="s">
        <v>217</v>
      </c>
      <c r="C283" s="95"/>
      <c r="D283" s="95"/>
      <c r="E283" s="95"/>
      <c r="F283" s="95"/>
      <c r="G283" s="95"/>
      <c r="H283" s="95"/>
      <c r="I283" s="95"/>
      <c r="J283" s="95"/>
      <c r="K283" s="96"/>
      <c r="S283" s="81" t="s">
        <v>58</v>
      </c>
      <c r="T283" s="81">
        <v>0.05</v>
      </c>
    </row>
    <row r="284" spans="2:20" ht="15.75" outlineLevel="1" thickBot="1" x14ac:dyDescent="0.3">
      <c r="B284" s="119" t="s">
        <v>177</v>
      </c>
      <c r="C284" s="120"/>
      <c r="D284" s="120"/>
      <c r="E284" s="120"/>
      <c r="F284" s="120"/>
      <c r="G284" s="120"/>
      <c r="H284" s="120"/>
      <c r="I284" s="120"/>
      <c r="J284" s="120"/>
      <c r="K284" s="121"/>
      <c r="S284" s="97">
        <f>IF(B284="",0,VLOOKUP(B284,S279:T283,2,FALSE))</f>
        <v>0.05</v>
      </c>
      <c r="T284" s="97">
        <f>IF(B288="",0,VLOOKUP(B288,S279:T283,2,FALSE))</f>
        <v>0.05</v>
      </c>
    </row>
    <row r="285" spans="2:20" ht="30" customHeight="1" outlineLevel="1" thickBot="1" x14ac:dyDescent="0.3">
      <c r="B285" s="116" t="s">
        <v>84</v>
      </c>
      <c r="C285" s="117"/>
      <c r="D285" s="117"/>
      <c r="E285" s="117"/>
      <c r="F285" s="117"/>
      <c r="G285" s="117"/>
      <c r="H285" s="117"/>
      <c r="I285" s="117"/>
      <c r="J285" s="117"/>
      <c r="K285" s="118"/>
    </row>
    <row r="286" spans="2:20" ht="65.099999999999994" customHeight="1" outlineLevel="1" thickBot="1" x14ac:dyDescent="0.3">
      <c r="B286" s="122" t="s">
        <v>173</v>
      </c>
      <c r="C286" s="123"/>
      <c r="D286" s="123"/>
      <c r="E286" s="123"/>
      <c r="F286" s="123"/>
      <c r="G286" s="123"/>
      <c r="H286" s="123"/>
      <c r="I286" s="123"/>
      <c r="J286" s="123"/>
      <c r="K286" s="124"/>
    </row>
    <row r="287" spans="2:20" ht="15.75" outlineLevel="1" thickBot="1" x14ac:dyDescent="0.3">
      <c r="B287" s="94" t="s">
        <v>218</v>
      </c>
      <c r="C287" s="95"/>
      <c r="D287" s="95"/>
      <c r="E287" s="95"/>
      <c r="F287" s="95"/>
      <c r="G287" s="95"/>
      <c r="H287" s="95"/>
      <c r="I287" s="95"/>
      <c r="J287" s="95"/>
      <c r="K287" s="96"/>
    </row>
    <row r="288" spans="2:20" ht="15.75" outlineLevel="1" thickBot="1" x14ac:dyDescent="0.3">
      <c r="B288" s="119" t="s">
        <v>177</v>
      </c>
      <c r="C288" s="120"/>
      <c r="D288" s="120"/>
      <c r="E288" s="120"/>
      <c r="F288" s="120"/>
      <c r="G288" s="120"/>
      <c r="H288" s="120"/>
      <c r="I288" s="120"/>
      <c r="J288" s="120"/>
      <c r="K288" s="121"/>
    </row>
    <row r="289" spans="2:11" ht="15.75" outlineLevel="1" thickBot="1" x14ac:dyDescent="0.3">
      <c r="B289" s="116" t="s">
        <v>85</v>
      </c>
      <c r="C289" s="117"/>
      <c r="D289" s="117"/>
      <c r="E289" s="117"/>
      <c r="F289" s="117"/>
      <c r="G289" s="117"/>
      <c r="H289" s="117"/>
      <c r="I289" s="117"/>
      <c r="J289" s="117"/>
      <c r="K289" s="118"/>
    </row>
    <row r="290" spans="2:11" ht="65.099999999999994" customHeight="1" outlineLevel="1" thickBot="1" x14ac:dyDescent="0.3">
      <c r="B290" s="150" t="s">
        <v>46</v>
      </c>
      <c r="C290" s="151"/>
      <c r="D290" s="151"/>
      <c r="E290" s="151"/>
      <c r="F290" s="151"/>
      <c r="G290" s="151"/>
      <c r="H290" s="151"/>
      <c r="I290" s="151"/>
      <c r="J290" s="151"/>
      <c r="K290" s="152"/>
    </row>
    <row r="291" spans="2:11" ht="15.75" outlineLevel="1" thickBot="1" x14ac:dyDescent="0.3">
      <c r="B291" s="88" t="s">
        <v>220</v>
      </c>
      <c r="C291" s="88"/>
      <c r="D291" s="89"/>
      <c r="E291" s="89"/>
      <c r="F291" s="89"/>
      <c r="G291" s="89"/>
      <c r="H291" s="89"/>
      <c r="I291" s="89"/>
      <c r="J291" s="89"/>
      <c r="K291" s="90"/>
    </row>
    <row r="292" spans="2:11" ht="15.75" outlineLevel="1" thickBot="1" x14ac:dyDescent="0.3">
      <c r="B292" s="145" t="s">
        <v>19</v>
      </c>
      <c r="C292" s="146"/>
      <c r="D292" s="145" t="s">
        <v>2</v>
      </c>
      <c r="E292" s="146"/>
      <c r="F292" s="145" t="s">
        <v>3</v>
      </c>
      <c r="G292" s="146"/>
      <c r="H292" s="145" t="s">
        <v>4</v>
      </c>
      <c r="I292" s="146"/>
      <c r="J292" s="145" t="s">
        <v>5</v>
      </c>
      <c r="K292" s="146"/>
    </row>
    <row r="293" spans="2:11" ht="65.099999999999994" customHeight="1" outlineLevel="1" thickBot="1" x14ac:dyDescent="0.3">
      <c r="B293" s="153" t="s">
        <v>51</v>
      </c>
      <c r="C293" s="154"/>
      <c r="D293" s="153" t="s">
        <v>51</v>
      </c>
      <c r="E293" s="154"/>
      <c r="F293" s="153" t="s">
        <v>51</v>
      </c>
      <c r="G293" s="154"/>
      <c r="H293" s="153" t="s">
        <v>51</v>
      </c>
      <c r="I293" s="154"/>
      <c r="J293" s="153" t="s">
        <v>51</v>
      </c>
      <c r="K293" s="154"/>
    </row>
    <row r="294" spans="2:11" ht="15.75" outlineLevel="1" thickBot="1" x14ac:dyDescent="0.3">
      <c r="B294" s="145" t="s">
        <v>6</v>
      </c>
      <c r="C294" s="146"/>
      <c r="D294" s="145" t="s">
        <v>7</v>
      </c>
      <c r="E294" s="146"/>
      <c r="F294" s="145" t="s">
        <v>8</v>
      </c>
      <c r="G294" s="146"/>
      <c r="H294" s="145" t="s">
        <v>9</v>
      </c>
      <c r="I294" s="146"/>
      <c r="J294" s="145" t="s">
        <v>10</v>
      </c>
      <c r="K294" s="146"/>
    </row>
    <row r="295" spans="2:11" ht="65.099999999999994" customHeight="1" outlineLevel="1" thickBot="1" x14ac:dyDescent="0.3">
      <c r="B295" s="153" t="s">
        <v>51</v>
      </c>
      <c r="C295" s="154"/>
      <c r="D295" s="153" t="s">
        <v>51</v>
      </c>
      <c r="E295" s="154"/>
      <c r="F295" s="153" t="s">
        <v>51</v>
      </c>
      <c r="G295" s="154"/>
      <c r="H295" s="153" t="s">
        <v>51</v>
      </c>
      <c r="I295" s="154"/>
      <c r="J295" s="153" t="s">
        <v>51</v>
      </c>
      <c r="K295" s="154"/>
    </row>
    <row r="296" spans="2:11" ht="15.75" outlineLevel="1" thickBot="1" x14ac:dyDescent="0.3">
      <c r="B296" s="145" t="s">
        <v>26</v>
      </c>
      <c r="C296" s="146"/>
      <c r="D296" s="145" t="s">
        <v>27</v>
      </c>
      <c r="E296" s="146"/>
      <c r="F296" s="145" t="s">
        <v>28</v>
      </c>
      <c r="G296" s="146"/>
      <c r="H296" s="145" t="s">
        <v>29</v>
      </c>
      <c r="I296" s="146"/>
      <c r="J296" s="145" t="s">
        <v>30</v>
      </c>
      <c r="K296" s="146"/>
    </row>
    <row r="297" spans="2:11" ht="65.099999999999994" customHeight="1" outlineLevel="1" thickBot="1" x14ac:dyDescent="0.3">
      <c r="B297" s="153" t="s">
        <v>51</v>
      </c>
      <c r="C297" s="154"/>
      <c r="D297" s="153" t="s">
        <v>51</v>
      </c>
      <c r="E297" s="154"/>
      <c r="F297" s="153" t="s">
        <v>51</v>
      </c>
      <c r="G297" s="154"/>
      <c r="H297" s="153" t="s">
        <v>51</v>
      </c>
      <c r="I297" s="154"/>
      <c r="J297" s="153" t="s">
        <v>51</v>
      </c>
      <c r="K297" s="154"/>
    </row>
    <row r="298" spans="2:11" ht="15.75" outlineLevel="1" thickBot="1" x14ac:dyDescent="0.3">
      <c r="B298" s="88" t="s">
        <v>211</v>
      </c>
      <c r="C298" s="88"/>
      <c r="D298" s="89"/>
      <c r="E298" s="89"/>
      <c r="F298" s="89"/>
      <c r="G298" s="89"/>
      <c r="H298" s="89"/>
      <c r="I298" s="89"/>
      <c r="J298" s="89"/>
      <c r="K298" s="90"/>
    </row>
    <row r="299" spans="2:11" ht="15.75" outlineLevel="1" thickBot="1" x14ac:dyDescent="0.3">
      <c r="B299" s="145" t="s">
        <v>19</v>
      </c>
      <c r="C299" s="146"/>
      <c r="D299" s="145" t="s">
        <v>2</v>
      </c>
      <c r="E299" s="146"/>
      <c r="F299" s="145" t="s">
        <v>3</v>
      </c>
      <c r="G299" s="146"/>
      <c r="H299" s="145" t="s">
        <v>4</v>
      </c>
      <c r="I299" s="146"/>
      <c r="J299" s="145" t="s">
        <v>5</v>
      </c>
      <c r="K299" s="146"/>
    </row>
    <row r="300" spans="2:11" ht="15.75" outlineLevel="1" thickBot="1" x14ac:dyDescent="0.3">
      <c r="B300" s="143">
        <v>0</v>
      </c>
      <c r="C300" s="144"/>
      <c r="D300" s="143">
        <v>0</v>
      </c>
      <c r="E300" s="144"/>
      <c r="F300" s="143">
        <v>0</v>
      </c>
      <c r="G300" s="144"/>
      <c r="H300" s="143">
        <v>0</v>
      </c>
      <c r="I300" s="144"/>
      <c r="J300" s="143">
        <v>0</v>
      </c>
      <c r="K300" s="144"/>
    </row>
    <row r="301" spans="2:11" ht="15.75" outlineLevel="1" thickBot="1" x14ac:dyDescent="0.3">
      <c r="B301" s="145" t="s">
        <v>6</v>
      </c>
      <c r="C301" s="146"/>
      <c r="D301" s="145" t="s">
        <v>7</v>
      </c>
      <c r="E301" s="146"/>
      <c r="F301" s="145" t="s">
        <v>8</v>
      </c>
      <c r="G301" s="146"/>
      <c r="H301" s="145" t="s">
        <v>9</v>
      </c>
      <c r="I301" s="146"/>
      <c r="J301" s="145" t="s">
        <v>10</v>
      </c>
      <c r="K301" s="146"/>
    </row>
    <row r="302" spans="2:11" ht="15.75" outlineLevel="1" thickBot="1" x14ac:dyDescent="0.3">
      <c r="B302" s="143">
        <v>0</v>
      </c>
      <c r="C302" s="144"/>
      <c r="D302" s="143">
        <v>0</v>
      </c>
      <c r="E302" s="144"/>
      <c r="F302" s="143">
        <v>0</v>
      </c>
      <c r="G302" s="144"/>
      <c r="H302" s="143">
        <v>0</v>
      </c>
      <c r="I302" s="144"/>
      <c r="J302" s="143">
        <v>0</v>
      </c>
      <c r="K302" s="144"/>
    </row>
    <row r="303" spans="2:11" ht="15.75" outlineLevel="1" thickBot="1" x14ac:dyDescent="0.3">
      <c r="B303" s="145" t="s">
        <v>26</v>
      </c>
      <c r="C303" s="146"/>
      <c r="D303" s="145" t="s">
        <v>27</v>
      </c>
      <c r="E303" s="146"/>
      <c r="F303" s="145" t="s">
        <v>28</v>
      </c>
      <c r="G303" s="146"/>
      <c r="H303" s="145" t="s">
        <v>29</v>
      </c>
      <c r="I303" s="146"/>
      <c r="J303" s="145" t="s">
        <v>30</v>
      </c>
      <c r="K303" s="146"/>
    </row>
    <row r="304" spans="2:11" ht="15.75" outlineLevel="1" thickBot="1" x14ac:dyDescent="0.3">
      <c r="B304" s="143">
        <v>0</v>
      </c>
      <c r="C304" s="144"/>
      <c r="D304" s="143">
        <v>0</v>
      </c>
      <c r="E304" s="144"/>
      <c r="F304" s="143">
        <v>0</v>
      </c>
      <c r="G304" s="144"/>
      <c r="H304" s="143">
        <v>0</v>
      </c>
      <c r="I304" s="144"/>
      <c r="J304" s="143">
        <v>0</v>
      </c>
      <c r="K304" s="144"/>
    </row>
    <row r="305" spans="2:20" ht="15.75" outlineLevel="1" thickBot="1" x14ac:dyDescent="0.3">
      <c r="B305" s="162" t="s">
        <v>32</v>
      </c>
      <c r="C305" s="163"/>
      <c r="D305" s="162" t="s">
        <v>33</v>
      </c>
      <c r="E305" s="163"/>
      <c r="F305" s="162" t="s">
        <v>34</v>
      </c>
      <c r="G305" s="163"/>
    </row>
    <row r="306" spans="2:20" ht="15.75" outlineLevel="1" thickBot="1" x14ac:dyDescent="0.3">
      <c r="B306" s="155">
        <f>SUM(B300:K300,B302:K302,B304:K304)</f>
        <v>0</v>
      </c>
      <c r="C306" s="156"/>
      <c r="D306" s="164">
        <f>NPV(0.05,B300:K300,B302:K302,B304:K304)</f>
        <v>0</v>
      </c>
      <c r="E306" s="158"/>
      <c r="F306" s="155">
        <f>D306*S284*T284</f>
        <v>0</v>
      </c>
      <c r="G306" s="156"/>
    </row>
    <row r="307" spans="2:20" ht="15.75" outlineLevel="1" thickBot="1" x14ac:dyDescent="0.3"/>
    <row r="308" spans="2:20" ht="15.75" outlineLevel="1" thickBot="1" x14ac:dyDescent="0.3">
      <c r="B308" s="82" t="s">
        <v>147</v>
      </c>
      <c r="C308" s="83"/>
      <c r="D308" s="83"/>
      <c r="E308" s="83"/>
      <c r="F308" s="83"/>
      <c r="G308" s="83"/>
      <c r="H308" s="83"/>
      <c r="I308" s="83"/>
      <c r="J308" s="83"/>
      <c r="K308" s="84"/>
    </row>
    <row r="309" spans="2:20" ht="15.75" outlineLevel="1" thickBot="1" x14ac:dyDescent="0.3">
      <c r="B309" s="101" t="s">
        <v>209</v>
      </c>
      <c r="C309" s="92"/>
      <c r="D309" s="92"/>
      <c r="E309" s="92"/>
      <c r="F309" s="92"/>
      <c r="G309" s="92"/>
      <c r="H309" s="92"/>
      <c r="I309" s="92"/>
      <c r="J309" s="92"/>
      <c r="K309" s="93"/>
      <c r="S309" s="81" t="s">
        <v>52</v>
      </c>
      <c r="T309" s="81" t="s">
        <v>53</v>
      </c>
    </row>
    <row r="310" spans="2:20" ht="15.75" outlineLevel="1" thickBot="1" x14ac:dyDescent="0.3">
      <c r="B310" s="150" t="s">
        <v>46</v>
      </c>
      <c r="C310" s="151"/>
      <c r="D310" s="151"/>
      <c r="E310" s="151"/>
      <c r="F310" s="151"/>
      <c r="G310" s="151"/>
      <c r="H310" s="151"/>
      <c r="I310" s="151"/>
      <c r="J310" s="151"/>
      <c r="K310" s="152"/>
      <c r="S310" s="81" t="s">
        <v>54</v>
      </c>
      <c r="T310" s="81">
        <v>0.95</v>
      </c>
    </row>
    <row r="311" spans="2:20" ht="30.6" customHeight="1" outlineLevel="1" thickBot="1" x14ac:dyDescent="0.3">
      <c r="B311" s="159" t="s">
        <v>219</v>
      </c>
      <c r="C311" s="160"/>
      <c r="D311" s="160"/>
      <c r="E311" s="160"/>
      <c r="F311" s="160"/>
      <c r="G311" s="160"/>
      <c r="H311" s="160"/>
      <c r="I311" s="160"/>
      <c r="J311" s="160"/>
      <c r="K311" s="161"/>
      <c r="S311" s="81" t="s">
        <v>55</v>
      </c>
      <c r="T311" s="81">
        <v>0.75</v>
      </c>
    </row>
    <row r="312" spans="2:20" ht="65.099999999999994" customHeight="1" outlineLevel="1" thickBot="1" x14ac:dyDescent="0.3">
      <c r="B312" s="150" t="s">
        <v>46</v>
      </c>
      <c r="C312" s="151"/>
      <c r="D312" s="151"/>
      <c r="E312" s="151"/>
      <c r="F312" s="151"/>
      <c r="G312" s="151"/>
      <c r="H312" s="151"/>
      <c r="I312" s="151"/>
      <c r="J312" s="151"/>
      <c r="K312" s="152"/>
      <c r="S312" s="81" t="s">
        <v>56</v>
      </c>
      <c r="T312" s="81">
        <v>0.5</v>
      </c>
    </row>
    <row r="313" spans="2:20" ht="15.75" outlineLevel="1" thickBot="1" x14ac:dyDescent="0.3">
      <c r="B313" s="94" t="s">
        <v>217</v>
      </c>
      <c r="C313" s="95"/>
      <c r="D313" s="95"/>
      <c r="E313" s="95"/>
      <c r="F313" s="95"/>
      <c r="G313" s="95"/>
      <c r="H313" s="95"/>
      <c r="I313" s="95"/>
      <c r="J313" s="95"/>
      <c r="K313" s="96"/>
      <c r="S313" s="81" t="s">
        <v>57</v>
      </c>
      <c r="T313" s="81">
        <v>0.25</v>
      </c>
    </row>
    <row r="314" spans="2:20" ht="15.75" outlineLevel="1" thickBot="1" x14ac:dyDescent="0.3">
      <c r="B314" s="119" t="s">
        <v>177</v>
      </c>
      <c r="C314" s="120"/>
      <c r="D314" s="120"/>
      <c r="E314" s="120"/>
      <c r="F314" s="120"/>
      <c r="G314" s="120"/>
      <c r="H314" s="120"/>
      <c r="I314" s="120"/>
      <c r="J314" s="120"/>
      <c r="K314" s="121"/>
      <c r="S314" s="81" t="s">
        <v>58</v>
      </c>
      <c r="T314" s="81">
        <v>0.05</v>
      </c>
    </row>
    <row r="315" spans="2:20" ht="30" customHeight="1" outlineLevel="1" thickBot="1" x14ac:dyDescent="0.3">
      <c r="B315" s="116" t="s">
        <v>84</v>
      </c>
      <c r="C315" s="117"/>
      <c r="D315" s="117"/>
      <c r="E315" s="117"/>
      <c r="F315" s="117"/>
      <c r="G315" s="117"/>
      <c r="H315" s="117"/>
      <c r="I315" s="117"/>
      <c r="J315" s="117"/>
      <c r="K315" s="118"/>
      <c r="S315" s="97">
        <f>IF(B314="",0,VLOOKUP(B314,S310:T314,2,FALSE))</f>
        <v>0.05</v>
      </c>
      <c r="T315" s="97">
        <f>IF(B318="",0,VLOOKUP(B318,S310:T314,2,FALSE))</f>
        <v>0.05</v>
      </c>
    </row>
    <row r="316" spans="2:20" ht="65.099999999999994" customHeight="1" outlineLevel="1" thickBot="1" x14ac:dyDescent="0.3">
      <c r="B316" s="122" t="s">
        <v>173</v>
      </c>
      <c r="C316" s="123"/>
      <c r="D316" s="123"/>
      <c r="E316" s="123"/>
      <c r="F316" s="123"/>
      <c r="G316" s="123"/>
      <c r="H316" s="123"/>
      <c r="I316" s="123"/>
      <c r="J316" s="123"/>
      <c r="K316" s="124"/>
    </row>
    <row r="317" spans="2:20" ht="15.75" outlineLevel="1" thickBot="1" x14ac:dyDescent="0.3">
      <c r="B317" s="94" t="s">
        <v>218</v>
      </c>
      <c r="C317" s="95"/>
      <c r="D317" s="95"/>
      <c r="E317" s="95"/>
      <c r="F317" s="95"/>
      <c r="G317" s="95"/>
      <c r="H317" s="95"/>
      <c r="I317" s="95"/>
      <c r="J317" s="95"/>
      <c r="K317" s="96"/>
    </row>
    <row r="318" spans="2:20" ht="15.75" outlineLevel="1" thickBot="1" x14ac:dyDescent="0.3">
      <c r="B318" s="119" t="s">
        <v>177</v>
      </c>
      <c r="C318" s="120"/>
      <c r="D318" s="120"/>
      <c r="E318" s="120"/>
      <c r="F318" s="120"/>
      <c r="G318" s="120"/>
      <c r="H318" s="120"/>
      <c r="I318" s="120"/>
      <c r="J318" s="120"/>
      <c r="K318" s="121"/>
    </row>
    <row r="319" spans="2:20" ht="15.75" customHeight="1" outlineLevel="1" thickBot="1" x14ac:dyDescent="0.3">
      <c r="B319" s="116" t="s">
        <v>85</v>
      </c>
      <c r="C319" s="117"/>
      <c r="D319" s="117"/>
      <c r="E319" s="117"/>
      <c r="F319" s="117"/>
      <c r="G319" s="117"/>
      <c r="H319" s="117"/>
      <c r="I319" s="117"/>
      <c r="J319" s="117"/>
      <c r="K319" s="118"/>
    </row>
    <row r="320" spans="2:20" ht="65.099999999999994" customHeight="1" outlineLevel="1" thickBot="1" x14ac:dyDescent="0.3">
      <c r="B320" s="150" t="s">
        <v>46</v>
      </c>
      <c r="C320" s="151"/>
      <c r="D320" s="151"/>
      <c r="E320" s="151"/>
      <c r="F320" s="151"/>
      <c r="G320" s="151"/>
      <c r="H320" s="151"/>
      <c r="I320" s="151"/>
      <c r="J320" s="151"/>
      <c r="K320" s="152"/>
    </row>
    <row r="321" spans="2:11" ht="15" customHeight="1" outlineLevel="1" thickBot="1" x14ac:dyDescent="0.3">
      <c r="B321" s="88" t="s">
        <v>220</v>
      </c>
      <c r="C321" s="88"/>
      <c r="D321" s="89"/>
      <c r="E321" s="89"/>
      <c r="F321" s="89"/>
      <c r="G321" s="89"/>
      <c r="H321" s="89"/>
      <c r="I321" s="89"/>
      <c r="J321" s="89"/>
      <c r="K321" s="90"/>
    </row>
    <row r="322" spans="2:11" ht="15.75" outlineLevel="1" thickBot="1" x14ac:dyDescent="0.3">
      <c r="B322" s="145" t="s">
        <v>19</v>
      </c>
      <c r="C322" s="146"/>
      <c r="D322" s="145" t="s">
        <v>2</v>
      </c>
      <c r="E322" s="146"/>
      <c r="F322" s="145" t="s">
        <v>3</v>
      </c>
      <c r="G322" s="146"/>
      <c r="H322" s="145" t="s">
        <v>4</v>
      </c>
      <c r="I322" s="146"/>
      <c r="J322" s="145" t="s">
        <v>5</v>
      </c>
      <c r="K322" s="146"/>
    </row>
    <row r="323" spans="2:11" ht="65.099999999999994" customHeight="1" outlineLevel="1" thickBot="1" x14ac:dyDescent="0.3">
      <c r="B323" s="153" t="s">
        <v>51</v>
      </c>
      <c r="C323" s="154"/>
      <c r="D323" s="153" t="s">
        <v>51</v>
      </c>
      <c r="E323" s="154"/>
      <c r="F323" s="153" t="s">
        <v>51</v>
      </c>
      <c r="G323" s="154"/>
      <c r="H323" s="153" t="s">
        <v>51</v>
      </c>
      <c r="I323" s="154"/>
      <c r="J323" s="153" t="s">
        <v>51</v>
      </c>
      <c r="K323" s="154"/>
    </row>
    <row r="324" spans="2:11" ht="15.75" outlineLevel="1" thickBot="1" x14ac:dyDescent="0.3">
      <c r="B324" s="145" t="s">
        <v>6</v>
      </c>
      <c r="C324" s="146"/>
      <c r="D324" s="145" t="s">
        <v>7</v>
      </c>
      <c r="E324" s="146"/>
      <c r="F324" s="145" t="s">
        <v>8</v>
      </c>
      <c r="G324" s="146"/>
      <c r="H324" s="145" t="s">
        <v>9</v>
      </c>
      <c r="I324" s="146"/>
      <c r="J324" s="145" t="s">
        <v>10</v>
      </c>
      <c r="K324" s="146"/>
    </row>
    <row r="325" spans="2:11" ht="65.099999999999994" customHeight="1" outlineLevel="1" thickBot="1" x14ac:dyDescent="0.3">
      <c r="B325" s="153" t="s">
        <v>51</v>
      </c>
      <c r="C325" s="154"/>
      <c r="D325" s="153" t="s">
        <v>51</v>
      </c>
      <c r="E325" s="154"/>
      <c r="F325" s="153" t="s">
        <v>51</v>
      </c>
      <c r="G325" s="154"/>
      <c r="H325" s="153" t="s">
        <v>51</v>
      </c>
      <c r="I325" s="154"/>
      <c r="J325" s="153" t="s">
        <v>51</v>
      </c>
      <c r="K325" s="154"/>
    </row>
    <row r="326" spans="2:11" ht="15.75" outlineLevel="1" thickBot="1" x14ac:dyDescent="0.3">
      <c r="B326" s="145" t="s">
        <v>26</v>
      </c>
      <c r="C326" s="146"/>
      <c r="D326" s="145" t="s">
        <v>27</v>
      </c>
      <c r="E326" s="146"/>
      <c r="F326" s="145" t="s">
        <v>28</v>
      </c>
      <c r="G326" s="146"/>
      <c r="H326" s="145" t="s">
        <v>29</v>
      </c>
      <c r="I326" s="146"/>
      <c r="J326" s="145" t="s">
        <v>30</v>
      </c>
      <c r="K326" s="146"/>
    </row>
    <row r="327" spans="2:11" ht="65.099999999999994" customHeight="1" outlineLevel="1" thickBot="1" x14ac:dyDescent="0.3">
      <c r="B327" s="153" t="s">
        <v>51</v>
      </c>
      <c r="C327" s="154"/>
      <c r="D327" s="153" t="s">
        <v>51</v>
      </c>
      <c r="E327" s="154"/>
      <c r="F327" s="153" t="s">
        <v>51</v>
      </c>
      <c r="G327" s="154"/>
      <c r="H327" s="153" t="s">
        <v>51</v>
      </c>
      <c r="I327" s="154"/>
      <c r="J327" s="153" t="s">
        <v>51</v>
      </c>
      <c r="K327" s="154"/>
    </row>
    <row r="328" spans="2:11" ht="15.75" outlineLevel="1" thickBot="1" x14ac:dyDescent="0.3">
      <c r="B328" s="88" t="s">
        <v>211</v>
      </c>
      <c r="C328" s="88"/>
      <c r="D328" s="89"/>
      <c r="E328" s="89"/>
      <c r="F328" s="89"/>
      <c r="G328" s="89"/>
      <c r="H328" s="89"/>
      <c r="I328" s="89"/>
      <c r="J328" s="89"/>
      <c r="K328" s="90"/>
    </row>
    <row r="329" spans="2:11" ht="15.75" outlineLevel="1" thickBot="1" x14ac:dyDescent="0.3">
      <c r="B329" s="145" t="s">
        <v>19</v>
      </c>
      <c r="C329" s="146"/>
      <c r="D329" s="145" t="s">
        <v>2</v>
      </c>
      <c r="E329" s="146"/>
      <c r="F329" s="145" t="s">
        <v>3</v>
      </c>
      <c r="G329" s="146"/>
      <c r="H329" s="145" t="s">
        <v>4</v>
      </c>
      <c r="I329" s="146"/>
      <c r="J329" s="145" t="s">
        <v>5</v>
      </c>
      <c r="K329" s="146"/>
    </row>
    <row r="330" spans="2:11" ht="15.75" outlineLevel="1" thickBot="1" x14ac:dyDescent="0.3">
      <c r="B330" s="143">
        <v>0</v>
      </c>
      <c r="C330" s="144"/>
      <c r="D330" s="143">
        <v>0</v>
      </c>
      <c r="E330" s="144"/>
      <c r="F330" s="143">
        <v>0</v>
      </c>
      <c r="G330" s="144"/>
      <c r="H330" s="143">
        <v>0</v>
      </c>
      <c r="I330" s="144"/>
      <c r="J330" s="143">
        <v>0</v>
      </c>
      <c r="K330" s="144"/>
    </row>
    <row r="331" spans="2:11" ht="15.75" outlineLevel="1" thickBot="1" x14ac:dyDescent="0.3">
      <c r="B331" s="145" t="s">
        <v>6</v>
      </c>
      <c r="C331" s="146"/>
      <c r="D331" s="145" t="s">
        <v>7</v>
      </c>
      <c r="E331" s="146"/>
      <c r="F331" s="145" t="s">
        <v>8</v>
      </c>
      <c r="G331" s="146"/>
      <c r="H331" s="145" t="s">
        <v>9</v>
      </c>
      <c r="I331" s="146"/>
      <c r="J331" s="145" t="s">
        <v>10</v>
      </c>
      <c r="K331" s="146"/>
    </row>
    <row r="332" spans="2:11" ht="15.75" outlineLevel="1" thickBot="1" x14ac:dyDescent="0.3">
      <c r="B332" s="143">
        <v>0</v>
      </c>
      <c r="C332" s="144"/>
      <c r="D332" s="143">
        <v>0</v>
      </c>
      <c r="E332" s="144"/>
      <c r="F332" s="143">
        <v>0</v>
      </c>
      <c r="G332" s="144"/>
      <c r="H332" s="143">
        <v>0</v>
      </c>
      <c r="I332" s="144"/>
      <c r="J332" s="143">
        <v>0</v>
      </c>
      <c r="K332" s="144"/>
    </row>
    <row r="333" spans="2:11" ht="15.75" outlineLevel="1" thickBot="1" x14ac:dyDescent="0.3">
      <c r="B333" s="145" t="s">
        <v>26</v>
      </c>
      <c r="C333" s="146"/>
      <c r="D333" s="145" t="s">
        <v>27</v>
      </c>
      <c r="E333" s="146"/>
      <c r="F333" s="145" t="s">
        <v>28</v>
      </c>
      <c r="G333" s="146"/>
      <c r="H333" s="145" t="s">
        <v>29</v>
      </c>
      <c r="I333" s="146"/>
      <c r="J333" s="145" t="s">
        <v>30</v>
      </c>
      <c r="K333" s="146"/>
    </row>
    <row r="334" spans="2:11" ht="15.75" outlineLevel="1" thickBot="1" x14ac:dyDescent="0.3">
      <c r="B334" s="143">
        <v>0</v>
      </c>
      <c r="C334" s="144"/>
      <c r="D334" s="143">
        <v>0</v>
      </c>
      <c r="E334" s="144"/>
      <c r="F334" s="143">
        <v>0</v>
      </c>
      <c r="G334" s="144"/>
      <c r="H334" s="143">
        <v>0</v>
      </c>
      <c r="I334" s="144"/>
      <c r="J334" s="143">
        <v>0</v>
      </c>
      <c r="K334" s="144"/>
    </row>
    <row r="335" spans="2:11" ht="15.75" outlineLevel="1" thickBot="1" x14ac:dyDescent="0.3">
      <c r="B335" s="148" t="s">
        <v>32</v>
      </c>
      <c r="C335" s="149"/>
      <c r="D335" s="148" t="s">
        <v>33</v>
      </c>
      <c r="E335" s="149"/>
      <c r="F335" s="148" t="s">
        <v>34</v>
      </c>
      <c r="G335" s="149"/>
    </row>
    <row r="336" spans="2:11" ht="15.75" outlineLevel="1" thickBot="1" x14ac:dyDescent="0.3">
      <c r="B336" s="155">
        <f>SUM(B330:K330,B332:K332,B334:K334)</f>
        <v>0</v>
      </c>
      <c r="C336" s="156"/>
      <c r="D336" s="157">
        <f>NPV(0.05,B330:K330,B332:K332,B334:K334)</f>
        <v>0</v>
      </c>
      <c r="E336" s="158"/>
      <c r="F336" s="155">
        <f>D336*S315*T315</f>
        <v>0</v>
      </c>
      <c r="G336" s="156"/>
    </row>
    <row r="337" spans="2:20" ht="15.75" outlineLevel="1" thickBot="1" x14ac:dyDescent="0.3">
      <c r="B337" s="98"/>
      <c r="C337" s="98"/>
      <c r="D337" s="100"/>
      <c r="E337" s="100"/>
      <c r="F337" s="98"/>
      <c r="G337" s="98"/>
      <c r="H337" s="102"/>
      <c r="I337" s="102"/>
      <c r="J337" s="102"/>
      <c r="K337" s="102"/>
    </row>
    <row r="338" spans="2:20" ht="15.75" outlineLevel="1" thickBot="1" x14ac:dyDescent="0.3">
      <c r="B338" s="82" t="s">
        <v>148</v>
      </c>
      <c r="C338" s="83"/>
      <c r="D338" s="83"/>
      <c r="E338" s="83"/>
      <c r="F338" s="83"/>
      <c r="G338" s="83"/>
      <c r="H338" s="83"/>
      <c r="I338" s="83"/>
      <c r="J338" s="83"/>
      <c r="K338" s="84"/>
    </row>
    <row r="339" spans="2:20" s="102" customFormat="1" ht="15.75" outlineLevel="1" thickBot="1" x14ac:dyDescent="0.3">
      <c r="B339" s="101" t="s">
        <v>209</v>
      </c>
      <c r="C339" s="92"/>
      <c r="D339" s="92"/>
      <c r="E339" s="92"/>
      <c r="F339" s="92"/>
      <c r="G339" s="92"/>
      <c r="H339" s="92"/>
      <c r="I339" s="92"/>
      <c r="J339" s="92"/>
      <c r="K339" s="93"/>
    </row>
    <row r="340" spans="2:20" ht="15.75" outlineLevel="1" thickBot="1" x14ac:dyDescent="0.3">
      <c r="B340" s="150" t="s">
        <v>46</v>
      </c>
      <c r="C340" s="151"/>
      <c r="D340" s="151"/>
      <c r="E340" s="151"/>
      <c r="F340" s="151"/>
      <c r="G340" s="151"/>
      <c r="H340" s="151"/>
      <c r="I340" s="151"/>
      <c r="J340" s="151"/>
      <c r="K340" s="152"/>
      <c r="S340" s="81" t="s">
        <v>52</v>
      </c>
      <c r="T340" s="81" t="s">
        <v>53</v>
      </c>
    </row>
    <row r="341" spans="2:20" ht="30" customHeight="1" outlineLevel="1" thickBot="1" x14ac:dyDescent="0.3">
      <c r="B341" s="159" t="s">
        <v>219</v>
      </c>
      <c r="C341" s="160"/>
      <c r="D341" s="160"/>
      <c r="E341" s="160"/>
      <c r="F341" s="160"/>
      <c r="G341" s="160"/>
      <c r="H341" s="160"/>
      <c r="I341" s="160"/>
      <c r="J341" s="160"/>
      <c r="K341" s="161"/>
      <c r="S341" s="81" t="s">
        <v>54</v>
      </c>
      <c r="T341" s="81">
        <v>0.95</v>
      </c>
    </row>
    <row r="342" spans="2:20" ht="65.099999999999994" customHeight="1" outlineLevel="1" thickBot="1" x14ac:dyDescent="0.3">
      <c r="B342" s="150" t="s">
        <v>46</v>
      </c>
      <c r="C342" s="151"/>
      <c r="D342" s="151"/>
      <c r="E342" s="151"/>
      <c r="F342" s="151"/>
      <c r="G342" s="151"/>
      <c r="H342" s="151"/>
      <c r="I342" s="151"/>
      <c r="J342" s="151"/>
      <c r="K342" s="152"/>
      <c r="S342" s="81" t="s">
        <v>55</v>
      </c>
      <c r="T342" s="81">
        <v>0.75</v>
      </c>
    </row>
    <row r="343" spans="2:20" ht="15.75" outlineLevel="1" thickBot="1" x14ac:dyDescent="0.3">
      <c r="B343" s="94" t="s">
        <v>217</v>
      </c>
      <c r="C343" s="95"/>
      <c r="D343" s="95"/>
      <c r="E343" s="95"/>
      <c r="F343" s="95"/>
      <c r="G343" s="95"/>
      <c r="H343" s="95"/>
      <c r="I343" s="95"/>
      <c r="J343" s="95"/>
      <c r="K343" s="96"/>
      <c r="S343" s="81" t="s">
        <v>56</v>
      </c>
      <c r="T343" s="81">
        <v>0.5</v>
      </c>
    </row>
    <row r="344" spans="2:20" ht="15.75" outlineLevel="1" thickBot="1" x14ac:dyDescent="0.3">
      <c r="B344" s="119" t="s">
        <v>177</v>
      </c>
      <c r="C344" s="120"/>
      <c r="D344" s="120"/>
      <c r="E344" s="120"/>
      <c r="F344" s="120"/>
      <c r="G344" s="120"/>
      <c r="H344" s="120"/>
      <c r="I344" s="120"/>
      <c r="J344" s="120"/>
      <c r="K344" s="121"/>
      <c r="S344" s="81" t="s">
        <v>57</v>
      </c>
      <c r="T344" s="81">
        <v>0.25</v>
      </c>
    </row>
    <row r="345" spans="2:20" ht="30" customHeight="1" outlineLevel="1" thickBot="1" x14ac:dyDescent="0.3">
      <c r="B345" s="116" t="s">
        <v>84</v>
      </c>
      <c r="C345" s="117"/>
      <c r="D345" s="117"/>
      <c r="E345" s="117"/>
      <c r="F345" s="117"/>
      <c r="G345" s="117"/>
      <c r="H345" s="117"/>
      <c r="I345" s="117"/>
      <c r="J345" s="117"/>
      <c r="K345" s="118"/>
      <c r="S345" s="81" t="s">
        <v>58</v>
      </c>
      <c r="T345" s="81">
        <v>0.05</v>
      </c>
    </row>
    <row r="346" spans="2:20" ht="65.099999999999994" customHeight="1" outlineLevel="1" thickBot="1" x14ac:dyDescent="0.3">
      <c r="B346" s="122" t="s">
        <v>173</v>
      </c>
      <c r="C346" s="123"/>
      <c r="D346" s="123"/>
      <c r="E346" s="123"/>
      <c r="F346" s="123"/>
      <c r="G346" s="123"/>
      <c r="H346" s="123"/>
      <c r="I346" s="123"/>
      <c r="J346" s="123"/>
      <c r="K346" s="124"/>
      <c r="S346" s="97">
        <f>IF(B344="",0,VLOOKUP(B344,S341:T345,2,FALSE))</f>
        <v>0.05</v>
      </c>
      <c r="T346" s="97">
        <f>IF(B348="",0,VLOOKUP(B348,S341:T345,2,FALSE))</f>
        <v>0.05</v>
      </c>
    </row>
    <row r="347" spans="2:20" ht="15" customHeight="1" outlineLevel="1" thickBot="1" x14ac:dyDescent="0.3">
      <c r="B347" s="94" t="s">
        <v>218</v>
      </c>
      <c r="C347" s="95"/>
      <c r="D347" s="95"/>
      <c r="E347" s="95"/>
      <c r="F347" s="95"/>
      <c r="G347" s="95"/>
      <c r="H347" s="95"/>
      <c r="I347" s="95"/>
      <c r="J347" s="95"/>
      <c r="K347" s="96"/>
    </row>
    <row r="348" spans="2:20" ht="15.75" outlineLevel="1" thickBot="1" x14ac:dyDescent="0.3">
      <c r="B348" s="119" t="s">
        <v>177</v>
      </c>
      <c r="C348" s="120"/>
      <c r="D348" s="120"/>
      <c r="E348" s="120"/>
      <c r="F348" s="120"/>
      <c r="G348" s="120"/>
      <c r="H348" s="120"/>
      <c r="I348" s="120"/>
      <c r="J348" s="120"/>
      <c r="K348" s="121"/>
    </row>
    <row r="349" spans="2:20" ht="15.75" customHeight="1" outlineLevel="1" thickBot="1" x14ac:dyDescent="0.3">
      <c r="B349" s="116" t="s">
        <v>85</v>
      </c>
      <c r="C349" s="117"/>
      <c r="D349" s="117"/>
      <c r="E349" s="117"/>
      <c r="F349" s="117"/>
      <c r="G349" s="117"/>
      <c r="H349" s="117"/>
      <c r="I349" s="117"/>
      <c r="J349" s="117"/>
      <c r="K349" s="118"/>
    </row>
    <row r="350" spans="2:20" ht="65.099999999999994" customHeight="1" outlineLevel="1" thickBot="1" x14ac:dyDescent="0.3">
      <c r="B350" s="150" t="s">
        <v>46</v>
      </c>
      <c r="C350" s="151"/>
      <c r="D350" s="151"/>
      <c r="E350" s="151"/>
      <c r="F350" s="151"/>
      <c r="G350" s="151"/>
      <c r="H350" s="151"/>
      <c r="I350" s="151"/>
      <c r="J350" s="151"/>
      <c r="K350" s="152"/>
    </row>
    <row r="351" spans="2:20" ht="15" customHeight="1" outlineLevel="1" thickBot="1" x14ac:dyDescent="0.3">
      <c r="B351" s="88" t="s">
        <v>220</v>
      </c>
      <c r="C351" s="88"/>
      <c r="D351" s="89"/>
      <c r="E351" s="89"/>
      <c r="F351" s="89"/>
      <c r="G351" s="89"/>
      <c r="H351" s="89"/>
      <c r="I351" s="89"/>
      <c r="J351" s="89"/>
      <c r="K351" s="90"/>
    </row>
    <row r="352" spans="2:20" ht="15.75" outlineLevel="1" thickBot="1" x14ac:dyDescent="0.3">
      <c r="B352" s="145" t="s">
        <v>19</v>
      </c>
      <c r="C352" s="146"/>
      <c r="D352" s="145" t="s">
        <v>2</v>
      </c>
      <c r="E352" s="146"/>
      <c r="F352" s="145" t="s">
        <v>3</v>
      </c>
      <c r="G352" s="146"/>
      <c r="H352" s="145" t="s">
        <v>4</v>
      </c>
      <c r="I352" s="146"/>
      <c r="J352" s="145" t="s">
        <v>5</v>
      </c>
      <c r="K352" s="146"/>
    </row>
    <row r="353" spans="2:11" ht="65.099999999999994" customHeight="1" outlineLevel="1" thickBot="1" x14ac:dyDescent="0.3">
      <c r="B353" s="153" t="s">
        <v>51</v>
      </c>
      <c r="C353" s="154"/>
      <c r="D353" s="153" t="s">
        <v>51</v>
      </c>
      <c r="E353" s="154"/>
      <c r="F353" s="153" t="s">
        <v>51</v>
      </c>
      <c r="G353" s="154"/>
      <c r="H353" s="153" t="s">
        <v>51</v>
      </c>
      <c r="I353" s="154"/>
      <c r="J353" s="153" t="s">
        <v>51</v>
      </c>
      <c r="K353" s="154"/>
    </row>
    <row r="354" spans="2:11" ht="15.75" outlineLevel="1" thickBot="1" x14ac:dyDescent="0.3">
      <c r="B354" s="145" t="s">
        <v>6</v>
      </c>
      <c r="C354" s="146"/>
      <c r="D354" s="145" t="s">
        <v>7</v>
      </c>
      <c r="E354" s="146"/>
      <c r="F354" s="145" t="s">
        <v>8</v>
      </c>
      <c r="G354" s="146"/>
      <c r="H354" s="145" t="s">
        <v>9</v>
      </c>
      <c r="I354" s="146"/>
      <c r="J354" s="145" t="s">
        <v>10</v>
      </c>
      <c r="K354" s="146"/>
    </row>
    <row r="355" spans="2:11" ht="65.099999999999994" customHeight="1" outlineLevel="1" thickBot="1" x14ac:dyDescent="0.3">
      <c r="B355" s="153" t="s">
        <v>51</v>
      </c>
      <c r="C355" s="154"/>
      <c r="D355" s="153" t="s">
        <v>51</v>
      </c>
      <c r="E355" s="154"/>
      <c r="F355" s="153" t="s">
        <v>51</v>
      </c>
      <c r="G355" s="154"/>
      <c r="H355" s="153" t="s">
        <v>51</v>
      </c>
      <c r="I355" s="154"/>
      <c r="J355" s="153" t="s">
        <v>51</v>
      </c>
      <c r="K355" s="154"/>
    </row>
    <row r="356" spans="2:11" ht="15.75" outlineLevel="1" thickBot="1" x14ac:dyDescent="0.3">
      <c r="B356" s="145" t="s">
        <v>26</v>
      </c>
      <c r="C356" s="146"/>
      <c r="D356" s="145" t="s">
        <v>27</v>
      </c>
      <c r="E356" s="146"/>
      <c r="F356" s="145" t="s">
        <v>28</v>
      </c>
      <c r="G356" s="146"/>
      <c r="H356" s="145" t="s">
        <v>29</v>
      </c>
      <c r="I356" s="146"/>
      <c r="J356" s="145" t="s">
        <v>30</v>
      </c>
      <c r="K356" s="146"/>
    </row>
    <row r="357" spans="2:11" ht="65.099999999999994" customHeight="1" outlineLevel="1" thickBot="1" x14ac:dyDescent="0.3">
      <c r="B357" s="153" t="s">
        <v>51</v>
      </c>
      <c r="C357" s="154"/>
      <c r="D357" s="153" t="s">
        <v>51</v>
      </c>
      <c r="E357" s="154"/>
      <c r="F357" s="153" t="s">
        <v>51</v>
      </c>
      <c r="G357" s="154"/>
      <c r="H357" s="153" t="s">
        <v>51</v>
      </c>
      <c r="I357" s="154"/>
      <c r="J357" s="153" t="s">
        <v>51</v>
      </c>
      <c r="K357" s="154"/>
    </row>
    <row r="358" spans="2:11" ht="15.75" outlineLevel="1" thickBot="1" x14ac:dyDescent="0.3">
      <c r="B358" s="88" t="s">
        <v>211</v>
      </c>
      <c r="C358" s="88"/>
      <c r="D358" s="89"/>
      <c r="E358" s="89"/>
      <c r="F358" s="89"/>
      <c r="G358" s="89"/>
      <c r="H358" s="89"/>
      <c r="I358" s="89"/>
      <c r="J358" s="89"/>
      <c r="K358" s="90"/>
    </row>
    <row r="359" spans="2:11" ht="15.75" outlineLevel="1" thickBot="1" x14ac:dyDescent="0.3">
      <c r="B359" s="145" t="s">
        <v>19</v>
      </c>
      <c r="C359" s="146"/>
      <c r="D359" s="145" t="s">
        <v>2</v>
      </c>
      <c r="E359" s="146"/>
      <c r="F359" s="145" t="s">
        <v>3</v>
      </c>
      <c r="G359" s="146"/>
      <c r="H359" s="145" t="s">
        <v>4</v>
      </c>
      <c r="I359" s="146"/>
      <c r="J359" s="145" t="s">
        <v>5</v>
      </c>
      <c r="K359" s="146"/>
    </row>
    <row r="360" spans="2:11" ht="15.75" outlineLevel="1" thickBot="1" x14ac:dyDescent="0.3">
      <c r="B360" s="143">
        <v>0</v>
      </c>
      <c r="C360" s="144"/>
      <c r="D360" s="143">
        <v>0</v>
      </c>
      <c r="E360" s="144"/>
      <c r="F360" s="143">
        <v>0</v>
      </c>
      <c r="G360" s="144"/>
      <c r="H360" s="143">
        <v>0</v>
      </c>
      <c r="I360" s="144"/>
      <c r="J360" s="143">
        <v>0</v>
      </c>
      <c r="K360" s="144"/>
    </row>
    <row r="361" spans="2:11" ht="15.75" outlineLevel="1" thickBot="1" x14ac:dyDescent="0.3">
      <c r="B361" s="145" t="s">
        <v>6</v>
      </c>
      <c r="C361" s="146"/>
      <c r="D361" s="145" t="s">
        <v>7</v>
      </c>
      <c r="E361" s="146"/>
      <c r="F361" s="145" t="s">
        <v>8</v>
      </c>
      <c r="G361" s="146"/>
      <c r="H361" s="145" t="s">
        <v>9</v>
      </c>
      <c r="I361" s="146"/>
      <c r="J361" s="145" t="s">
        <v>10</v>
      </c>
      <c r="K361" s="146"/>
    </row>
    <row r="362" spans="2:11" ht="15.75" outlineLevel="1" thickBot="1" x14ac:dyDescent="0.3">
      <c r="B362" s="143">
        <v>0</v>
      </c>
      <c r="C362" s="144"/>
      <c r="D362" s="143">
        <v>0</v>
      </c>
      <c r="E362" s="144"/>
      <c r="F362" s="143">
        <v>0</v>
      </c>
      <c r="G362" s="144"/>
      <c r="H362" s="143">
        <v>0</v>
      </c>
      <c r="I362" s="144"/>
      <c r="J362" s="143">
        <v>0</v>
      </c>
      <c r="K362" s="144"/>
    </row>
    <row r="363" spans="2:11" ht="15.75" outlineLevel="1" thickBot="1" x14ac:dyDescent="0.3">
      <c r="B363" s="145" t="s">
        <v>26</v>
      </c>
      <c r="C363" s="146"/>
      <c r="D363" s="145" t="s">
        <v>27</v>
      </c>
      <c r="E363" s="146"/>
      <c r="F363" s="145" t="s">
        <v>28</v>
      </c>
      <c r="G363" s="146"/>
      <c r="H363" s="145" t="s">
        <v>29</v>
      </c>
      <c r="I363" s="146"/>
      <c r="J363" s="145" t="s">
        <v>30</v>
      </c>
      <c r="K363" s="146"/>
    </row>
    <row r="364" spans="2:11" ht="15.75" outlineLevel="1" thickBot="1" x14ac:dyDescent="0.3">
      <c r="B364" s="143">
        <v>0</v>
      </c>
      <c r="C364" s="144"/>
      <c r="D364" s="143">
        <v>0</v>
      </c>
      <c r="E364" s="144"/>
      <c r="F364" s="143">
        <v>0</v>
      </c>
      <c r="G364" s="144"/>
      <c r="H364" s="143">
        <v>0</v>
      </c>
      <c r="I364" s="144"/>
      <c r="J364" s="143">
        <v>0</v>
      </c>
      <c r="K364" s="144"/>
    </row>
    <row r="365" spans="2:11" ht="15.75" outlineLevel="1" thickBot="1" x14ac:dyDescent="0.3">
      <c r="B365" s="148" t="s">
        <v>32</v>
      </c>
      <c r="C365" s="149"/>
      <c r="D365" s="148" t="s">
        <v>33</v>
      </c>
      <c r="E365" s="149"/>
      <c r="F365" s="148" t="s">
        <v>34</v>
      </c>
      <c r="G365" s="149"/>
    </row>
    <row r="366" spans="2:11" ht="15.75" outlineLevel="1" thickBot="1" x14ac:dyDescent="0.3">
      <c r="B366" s="155">
        <f>SUM(B360:K360,B362:K362,B364:K364)</f>
        <v>0</v>
      </c>
      <c r="C366" s="156"/>
      <c r="D366" s="157">
        <f>NPV(0.05,B360:K360,B362:K362,B364:K364)</f>
        <v>0</v>
      </c>
      <c r="E366" s="158"/>
      <c r="F366" s="155">
        <f>D366*S346*T346</f>
        <v>0</v>
      </c>
      <c r="G366" s="156"/>
    </row>
    <row r="367" spans="2:11" ht="15.75" outlineLevel="1" thickBot="1" x14ac:dyDescent="0.3">
      <c r="B367" s="98"/>
      <c r="C367" s="98"/>
      <c r="D367" s="100"/>
      <c r="E367" s="100"/>
      <c r="F367" s="98"/>
      <c r="G367" s="98"/>
      <c r="H367" s="102"/>
      <c r="I367" s="102"/>
      <c r="J367" s="102"/>
      <c r="K367" s="102"/>
    </row>
    <row r="368" spans="2:11" ht="15.75" outlineLevel="1" thickBot="1" x14ac:dyDescent="0.3">
      <c r="B368" s="82" t="s">
        <v>149</v>
      </c>
      <c r="C368" s="83"/>
      <c r="D368" s="83"/>
      <c r="E368" s="83"/>
      <c r="F368" s="83"/>
      <c r="G368" s="83"/>
      <c r="H368" s="83"/>
      <c r="I368" s="83"/>
      <c r="J368" s="83"/>
      <c r="K368" s="84"/>
    </row>
    <row r="369" spans="2:20" ht="15.75" outlineLevel="1" thickBot="1" x14ac:dyDescent="0.3">
      <c r="B369" s="101" t="s">
        <v>209</v>
      </c>
      <c r="C369" s="92"/>
      <c r="D369" s="92"/>
      <c r="E369" s="92"/>
      <c r="F369" s="92"/>
      <c r="G369" s="92"/>
      <c r="H369" s="92"/>
      <c r="I369" s="92"/>
      <c r="J369" s="92"/>
      <c r="K369" s="93"/>
    </row>
    <row r="370" spans="2:20" s="102" customFormat="1" ht="15.75" outlineLevel="1" thickBot="1" x14ac:dyDescent="0.3">
      <c r="B370" s="150" t="s">
        <v>46</v>
      </c>
      <c r="C370" s="151"/>
      <c r="D370" s="151"/>
      <c r="E370" s="151"/>
      <c r="F370" s="151"/>
      <c r="G370" s="151"/>
      <c r="H370" s="151"/>
      <c r="I370" s="151"/>
      <c r="J370" s="151"/>
      <c r="K370" s="152"/>
    </row>
    <row r="371" spans="2:20" ht="30" customHeight="1" outlineLevel="1" thickBot="1" x14ac:dyDescent="0.3">
      <c r="B371" s="159" t="s">
        <v>219</v>
      </c>
      <c r="C371" s="160"/>
      <c r="D371" s="160"/>
      <c r="E371" s="160"/>
      <c r="F371" s="160"/>
      <c r="G371" s="160"/>
      <c r="H371" s="160"/>
      <c r="I371" s="160"/>
      <c r="J371" s="160"/>
      <c r="K371" s="161"/>
      <c r="S371" s="81" t="s">
        <v>52</v>
      </c>
      <c r="T371" s="81" t="s">
        <v>53</v>
      </c>
    </row>
    <row r="372" spans="2:20" ht="65.099999999999994" customHeight="1" outlineLevel="1" thickBot="1" x14ac:dyDescent="0.3">
      <c r="B372" s="150" t="s">
        <v>46</v>
      </c>
      <c r="C372" s="151"/>
      <c r="D372" s="151"/>
      <c r="E372" s="151"/>
      <c r="F372" s="151"/>
      <c r="G372" s="151"/>
      <c r="H372" s="151"/>
      <c r="I372" s="151"/>
      <c r="J372" s="151"/>
      <c r="K372" s="152"/>
      <c r="S372" s="81" t="s">
        <v>54</v>
      </c>
      <c r="T372" s="81">
        <v>0.95</v>
      </c>
    </row>
    <row r="373" spans="2:20" ht="15.75" outlineLevel="1" thickBot="1" x14ac:dyDescent="0.3">
      <c r="B373" s="94" t="s">
        <v>217</v>
      </c>
      <c r="C373" s="95"/>
      <c r="D373" s="95"/>
      <c r="E373" s="95"/>
      <c r="F373" s="95"/>
      <c r="G373" s="95"/>
      <c r="H373" s="95"/>
      <c r="I373" s="95"/>
      <c r="J373" s="95"/>
      <c r="K373" s="96"/>
      <c r="S373" s="81" t="s">
        <v>55</v>
      </c>
      <c r="T373" s="81">
        <v>0.75</v>
      </c>
    </row>
    <row r="374" spans="2:20" ht="15.75" outlineLevel="1" thickBot="1" x14ac:dyDescent="0.3">
      <c r="B374" s="119" t="s">
        <v>177</v>
      </c>
      <c r="C374" s="120"/>
      <c r="D374" s="120"/>
      <c r="E374" s="120"/>
      <c r="F374" s="120"/>
      <c r="G374" s="120"/>
      <c r="H374" s="120"/>
      <c r="I374" s="120"/>
      <c r="J374" s="120"/>
      <c r="K374" s="121"/>
      <c r="S374" s="81" t="s">
        <v>56</v>
      </c>
      <c r="T374" s="81">
        <v>0.5</v>
      </c>
    </row>
    <row r="375" spans="2:20" ht="30" customHeight="1" outlineLevel="1" thickBot="1" x14ac:dyDescent="0.3">
      <c r="B375" s="116" t="s">
        <v>84</v>
      </c>
      <c r="C375" s="117"/>
      <c r="D375" s="117"/>
      <c r="E375" s="117"/>
      <c r="F375" s="117"/>
      <c r="G375" s="117"/>
      <c r="H375" s="117"/>
      <c r="I375" s="117"/>
      <c r="J375" s="117"/>
      <c r="K375" s="118"/>
      <c r="S375" s="81" t="s">
        <v>57</v>
      </c>
      <c r="T375" s="81">
        <v>0.25</v>
      </c>
    </row>
    <row r="376" spans="2:20" ht="65.099999999999994" customHeight="1" outlineLevel="1" thickBot="1" x14ac:dyDescent="0.3">
      <c r="B376" s="122" t="s">
        <v>173</v>
      </c>
      <c r="C376" s="123"/>
      <c r="D376" s="123"/>
      <c r="E376" s="123"/>
      <c r="F376" s="123"/>
      <c r="G376" s="123"/>
      <c r="H376" s="123"/>
      <c r="I376" s="123"/>
      <c r="J376" s="123"/>
      <c r="K376" s="124"/>
      <c r="S376" s="81" t="s">
        <v>58</v>
      </c>
      <c r="T376" s="81">
        <v>0.05</v>
      </c>
    </row>
    <row r="377" spans="2:20" ht="15.75" outlineLevel="1" thickBot="1" x14ac:dyDescent="0.3">
      <c r="B377" s="94" t="s">
        <v>218</v>
      </c>
      <c r="C377" s="95"/>
      <c r="D377" s="95"/>
      <c r="E377" s="95"/>
      <c r="F377" s="95"/>
      <c r="G377" s="95"/>
      <c r="H377" s="95"/>
      <c r="I377" s="95"/>
      <c r="J377" s="95"/>
      <c r="K377" s="96"/>
      <c r="S377" s="97">
        <f>IF(B374="",0,VLOOKUP(B374,S372:T376,2,FALSE))</f>
        <v>0.05</v>
      </c>
      <c r="T377" s="97">
        <f>IF(B378="",0,VLOOKUP(B378,S372:T376,2,FALSE))</f>
        <v>0.05</v>
      </c>
    </row>
    <row r="378" spans="2:20" ht="15" customHeight="1" outlineLevel="1" thickBot="1" x14ac:dyDescent="0.3">
      <c r="B378" s="119" t="s">
        <v>177</v>
      </c>
      <c r="C378" s="120"/>
      <c r="D378" s="120"/>
      <c r="E378" s="120"/>
      <c r="F378" s="120"/>
      <c r="G378" s="120"/>
      <c r="H378" s="120"/>
      <c r="I378" s="120"/>
      <c r="J378" s="120"/>
      <c r="K378" s="121"/>
    </row>
    <row r="379" spans="2:20" ht="15.75" customHeight="1" outlineLevel="1" thickBot="1" x14ac:dyDescent="0.3">
      <c r="B379" s="116" t="s">
        <v>85</v>
      </c>
      <c r="C379" s="117"/>
      <c r="D379" s="117"/>
      <c r="E379" s="117"/>
      <c r="F379" s="117"/>
      <c r="G379" s="117"/>
      <c r="H379" s="117"/>
      <c r="I379" s="117"/>
      <c r="J379" s="117"/>
      <c r="K379" s="118"/>
    </row>
    <row r="380" spans="2:20" ht="65.099999999999994" customHeight="1" outlineLevel="1" thickBot="1" x14ac:dyDescent="0.3">
      <c r="B380" s="150" t="s">
        <v>46</v>
      </c>
      <c r="C380" s="151"/>
      <c r="D380" s="151"/>
      <c r="E380" s="151"/>
      <c r="F380" s="151"/>
      <c r="G380" s="151"/>
      <c r="H380" s="151"/>
      <c r="I380" s="151"/>
      <c r="J380" s="151"/>
      <c r="K380" s="152"/>
    </row>
    <row r="381" spans="2:20" ht="15.75" outlineLevel="1" thickBot="1" x14ac:dyDescent="0.3">
      <c r="B381" s="88" t="s">
        <v>220</v>
      </c>
      <c r="C381" s="88"/>
      <c r="D381" s="89"/>
      <c r="E381" s="89"/>
      <c r="F381" s="89"/>
      <c r="G381" s="89"/>
      <c r="H381" s="89"/>
      <c r="I381" s="89"/>
      <c r="J381" s="89"/>
      <c r="K381" s="90"/>
    </row>
    <row r="382" spans="2:20" ht="15" customHeight="1" outlineLevel="1" thickBot="1" x14ac:dyDescent="0.3">
      <c r="B382" s="145" t="s">
        <v>19</v>
      </c>
      <c r="C382" s="146"/>
      <c r="D382" s="145" t="s">
        <v>2</v>
      </c>
      <c r="E382" s="146"/>
      <c r="F382" s="145" t="s">
        <v>3</v>
      </c>
      <c r="G382" s="146"/>
      <c r="H382" s="145" t="s">
        <v>4</v>
      </c>
      <c r="I382" s="146"/>
      <c r="J382" s="145" t="s">
        <v>5</v>
      </c>
      <c r="K382" s="146"/>
    </row>
    <row r="383" spans="2:20" ht="65.099999999999994" customHeight="1" outlineLevel="1" thickBot="1" x14ac:dyDescent="0.3">
      <c r="B383" s="153" t="s">
        <v>51</v>
      </c>
      <c r="C383" s="154"/>
      <c r="D383" s="153" t="s">
        <v>51</v>
      </c>
      <c r="E383" s="154"/>
      <c r="F383" s="153" t="s">
        <v>51</v>
      </c>
      <c r="G383" s="154"/>
      <c r="H383" s="153" t="s">
        <v>51</v>
      </c>
      <c r="I383" s="154"/>
      <c r="J383" s="153" t="s">
        <v>51</v>
      </c>
      <c r="K383" s="154"/>
    </row>
    <row r="384" spans="2:20" ht="15.75" outlineLevel="1" thickBot="1" x14ac:dyDescent="0.3">
      <c r="B384" s="145" t="s">
        <v>6</v>
      </c>
      <c r="C384" s="146"/>
      <c r="D384" s="145" t="s">
        <v>7</v>
      </c>
      <c r="E384" s="146"/>
      <c r="F384" s="145" t="s">
        <v>8</v>
      </c>
      <c r="G384" s="146"/>
      <c r="H384" s="145" t="s">
        <v>9</v>
      </c>
      <c r="I384" s="146"/>
      <c r="J384" s="145" t="s">
        <v>10</v>
      </c>
      <c r="K384" s="146"/>
    </row>
    <row r="385" spans="2:11" ht="65.099999999999994" customHeight="1" outlineLevel="1" thickBot="1" x14ac:dyDescent="0.3">
      <c r="B385" s="153" t="s">
        <v>51</v>
      </c>
      <c r="C385" s="154"/>
      <c r="D385" s="153" t="s">
        <v>51</v>
      </c>
      <c r="E385" s="154"/>
      <c r="F385" s="153" t="s">
        <v>51</v>
      </c>
      <c r="G385" s="154"/>
      <c r="H385" s="153" t="s">
        <v>51</v>
      </c>
      <c r="I385" s="154"/>
      <c r="J385" s="153" t="s">
        <v>51</v>
      </c>
      <c r="K385" s="154"/>
    </row>
    <row r="386" spans="2:11" ht="15.75" outlineLevel="1" thickBot="1" x14ac:dyDescent="0.3">
      <c r="B386" s="145" t="s">
        <v>26</v>
      </c>
      <c r="C386" s="146"/>
      <c r="D386" s="145" t="s">
        <v>27</v>
      </c>
      <c r="E386" s="146"/>
      <c r="F386" s="145" t="s">
        <v>28</v>
      </c>
      <c r="G386" s="146"/>
      <c r="H386" s="145" t="s">
        <v>29</v>
      </c>
      <c r="I386" s="146"/>
      <c r="J386" s="145" t="s">
        <v>30</v>
      </c>
      <c r="K386" s="146"/>
    </row>
    <row r="387" spans="2:11" ht="65.099999999999994" customHeight="1" outlineLevel="1" thickBot="1" x14ac:dyDescent="0.3">
      <c r="B387" s="153" t="s">
        <v>51</v>
      </c>
      <c r="C387" s="154"/>
      <c r="D387" s="153" t="s">
        <v>51</v>
      </c>
      <c r="E387" s="154"/>
      <c r="F387" s="153" t="s">
        <v>51</v>
      </c>
      <c r="G387" s="154"/>
      <c r="H387" s="153" t="s">
        <v>51</v>
      </c>
      <c r="I387" s="154"/>
      <c r="J387" s="153" t="s">
        <v>51</v>
      </c>
      <c r="K387" s="154"/>
    </row>
    <row r="388" spans="2:11" ht="15.75" outlineLevel="1" thickBot="1" x14ac:dyDescent="0.3">
      <c r="B388" s="88" t="s">
        <v>211</v>
      </c>
      <c r="C388" s="88"/>
      <c r="D388" s="89"/>
      <c r="E388" s="89"/>
      <c r="F388" s="89"/>
      <c r="G388" s="89"/>
      <c r="H388" s="89"/>
      <c r="I388" s="89"/>
      <c r="J388" s="89"/>
      <c r="K388" s="90"/>
    </row>
    <row r="389" spans="2:11" ht="15.75" outlineLevel="1" thickBot="1" x14ac:dyDescent="0.3">
      <c r="B389" s="145" t="s">
        <v>19</v>
      </c>
      <c r="C389" s="146"/>
      <c r="D389" s="145" t="s">
        <v>2</v>
      </c>
      <c r="E389" s="146"/>
      <c r="F389" s="145" t="s">
        <v>3</v>
      </c>
      <c r="G389" s="146"/>
      <c r="H389" s="145" t="s">
        <v>4</v>
      </c>
      <c r="I389" s="146"/>
      <c r="J389" s="145" t="s">
        <v>5</v>
      </c>
      <c r="K389" s="146"/>
    </row>
    <row r="390" spans="2:11" ht="15.75" outlineLevel="1" thickBot="1" x14ac:dyDescent="0.3">
      <c r="B390" s="143">
        <v>0</v>
      </c>
      <c r="C390" s="144"/>
      <c r="D390" s="143">
        <v>0</v>
      </c>
      <c r="E390" s="144"/>
      <c r="F390" s="143">
        <v>0</v>
      </c>
      <c r="G390" s="144"/>
      <c r="H390" s="143">
        <v>0</v>
      </c>
      <c r="I390" s="144"/>
      <c r="J390" s="143">
        <v>0</v>
      </c>
      <c r="K390" s="144"/>
    </row>
    <row r="391" spans="2:11" ht="15.75" outlineLevel="1" thickBot="1" x14ac:dyDescent="0.3">
      <c r="B391" s="145" t="s">
        <v>6</v>
      </c>
      <c r="C391" s="146"/>
      <c r="D391" s="145" t="s">
        <v>7</v>
      </c>
      <c r="E391" s="146"/>
      <c r="F391" s="145" t="s">
        <v>8</v>
      </c>
      <c r="G391" s="146"/>
      <c r="H391" s="145" t="s">
        <v>9</v>
      </c>
      <c r="I391" s="146"/>
      <c r="J391" s="145" t="s">
        <v>10</v>
      </c>
      <c r="K391" s="146"/>
    </row>
    <row r="392" spans="2:11" ht="15.75" outlineLevel="1" thickBot="1" x14ac:dyDescent="0.3">
      <c r="B392" s="143">
        <v>0</v>
      </c>
      <c r="C392" s="144"/>
      <c r="D392" s="143">
        <v>0</v>
      </c>
      <c r="E392" s="144"/>
      <c r="F392" s="143">
        <v>0</v>
      </c>
      <c r="G392" s="144"/>
      <c r="H392" s="143">
        <v>0</v>
      </c>
      <c r="I392" s="144"/>
      <c r="J392" s="143">
        <v>0</v>
      </c>
      <c r="K392" s="144"/>
    </row>
    <row r="393" spans="2:11" ht="15.75" outlineLevel="1" thickBot="1" x14ac:dyDescent="0.3">
      <c r="B393" s="145" t="s">
        <v>26</v>
      </c>
      <c r="C393" s="146"/>
      <c r="D393" s="145" t="s">
        <v>27</v>
      </c>
      <c r="E393" s="146"/>
      <c r="F393" s="145" t="s">
        <v>28</v>
      </c>
      <c r="G393" s="146"/>
      <c r="H393" s="145" t="s">
        <v>29</v>
      </c>
      <c r="I393" s="146"/>
      <c r="J393" s="145" t="s">
        <v>30</v>
      </c>
      <c r="K393" s="146"/>
    </row>
    <row r="394" spans="2:11" ht="15.75" outlineLevel="1" thickBot="1" x14ac:dyDescent="0.3">
      <c r="B394" s="143">
        <v>0</v>
      </c>
      <c r="C394" s="144"/>
      <c r="D394" s="143">
        <v>0</v>
      </c>
      <c r="E394" s="144"/>
      <c r="F394" s="143">
        <v>0</v>
      </c>
      <c r="G394" s="144"/>
      <c r="H394" s="143">
        <v>0</v>
      </c>
      <c r="I394" s="144"/>
      <c r="J394" s="143">
        <v>0</v>
      </c>
      <c r="K394" s="144"/>
    </row>
    <row r="395" spans="2:11" ht="15.75" outlineLevel="1" thickBot="1" x14ac:dyDescent="0.3">
      <c r="B395" s="148" t="s">
        <v>32</v>
      </c>
      <c r="C395" s="149"/>
      <c r="D395" s="148" t="s">
        <v>33</v>
      </c>
      <c r="E395" s="149"/>
      <c r="F395" s="148" t="s">
        <v>34</v>
      </c>
      <c r="G395" s="149"/>
    </row>
    <row r="396" spans="2:11" ht="15.75" outlineLevel="1" thickBot="1" x14ac:dyDescent="0.3">
      <c r="B396" s="155">
        <f>SUM(B390:K390,B392:K392,B394:K394)</f>
        <v>0</v>
      </c>
      <c r="C396" s="156"/>
      <c r="D396" s="157">
        <f>NPV(0.05,B390:K390,B392:K392,B394:K394)</f>
        <v>0</v>
      </c>
      <c r="E396" s="158"/>
      <c r="F396" s="155">
        <f>D396*S377*T377</f>
        <v>0</v>
      </c>
      <c r="G396" s="156"/>
    </row>
    <row r="397" spans="2:11" ht="15.75" outlineLevel="1" thickBot="1" x14ac:dyDescent="0.3">
      <c r="B397" s="98"/>
      <c r="C397" s="98"/>
      <c r="D397" s="100"/>
      <c r="E397" s="100"/>
      <c r="F397" s="98"/>
      <c r="G397" s="98"/>
      <c r="H397" s="102"/>
      <c r="I397" s="102"/>
      <c r="J397" s="102"/>
      <c r="K397" s="102"/>
    </row>
    <row r="398" spans="2:11" ht="15.75" outlineLevel="1" thickBot="1" x14ac:dyDescent="0.3">
      <c r="B398" s="82" t="s">
        <v>150</v>
      </c>
      <c r="C398" s="83"/>
      <c r="D398" s="83"/>
      <c r="E398" s="83"/>
      <c r="F398" s="83"/>
      <c r="G398" s="83"/>
      <c r="H398" s="83"/>
      <c r="I398" s="83"/>
      <c r="J398" s="83"/>
      <c r="K398" s="84"/>
    </row>
    <row r="399" spans="2:11" ht="15.75" outlineLevel="1" thickBot="1" x14ac:dyDescent="0.3">
      <c r="B399" s="101" t="s">
        <v>209</v>
      </c>
      <c r="C399" s="92"/>
      <c r="D399" s="92"/>
      <c r="E399" s="92"/>
      <c r="F399" s="92"/>
      <c r="G399" s="92"/>
      <c r="H399" s="92"/>
      <c r="I399" s="92"/>
      <c r="J399" s="92"/>
      <c r="K399" s="93"/>
    </row>
    <row r="400" spans="2:11" ht="15.75" outlineLevel="1" thickBot="1" x14ac:dyDescent="0.3">
      <c r="B400" s="150" t="s">
        <v>46</v>
      </c>
      <c r="C400" s="151"/>
      <c r="D400" s="151"/>
      <c r="E400" s="151"/>
      <c r="F400" s="151"/>
      <c r="G400" s="151"/>
      <c r="H400" s="151"/>
      <c r="I400" s="151"/>
      <c r="J400" s="151"/>
      <c r="K400" s="152"/>
    </row>
    <row r="401" spans="2:20" s="102" customFormat="1" ht="30" customHeight="1" outlineLevel="1" thickBot="1" x14ac:dyDescent="0.3">
      <c r="B401" s="159" t="s">
        <v>219</v>
      </c>
      <c r="C401" s="160"/>
      <c r="D401" s="160"/>
      <c r="E401" s="160"/>
      <c r="F401" s="160"/>
      <c r="G401" s="160"/>
      <c r="H401" s="160"/>
      <c r="I401" s="160"/>
      <c r="J401" s="160"/>
      <c r="K401" s="161"/>
    </row>
    <row r="402" spans="2:20" ht="66" customHeight="1" outlineLevel="1" thickBot="1" x14ac:dyDescent="0.3">
      <c r="B402" s="150" t="s">
        <v>46</v>
      </c>
      <c r="C402" s="151"/>
      <c r="D402" s="151"/>
      <c r="E402" s="151"/>
      <c r="F402" s="151"/>
      <c r="G402" s="151"/>
      <c r="H402" s="151"/>
      <c r="I402" s="151"/>
      <c r="J402" s="151"/>
      <c r="K402" s="152"/>
      <c r="S402" s="81" t="s">
        <v>52</v>
      </c>
      <c r="T402" s="81" t="s">
        <v>53</v>
      </c>
    </row>
    <row r="403" spans="2:20" ht="15.75" outlineLevel="1" thickBot="1" x14ac:dyDescent="0.3">
      <c r="B403" s="94" t="s">
        <v>217</v>
      </c>
      <c r="C403" s="95"/>
      <c r="D403" s="95"/>
      <c r="E403" s="95"/>
      <c r="F403" s="95"/>
      <c r="G403" s="95"/>
      <c r="H403" s="95"/>
      <c r="I403" s="95"/>
      <c r="J403" s="95"/>
      <c r="K403" s="96"/>
      <c r="S403" s="81" t="s">
        <v>54</v>
      </c>
      <c r="T403" s="81">
        <v>0.95</v>
      </c>
    </row>
    <row r="404" spans="2:20" ht="15.75" outlineLevel="1" thickBot="1" x14ac:dyDescent="0.3">
      <c r="B404" s="119" t="s">
        <v>177</v>
      </c>
      <c r="C404" s="120"/>
      <c r="D404" s="120"/>
      <c r="E404" s="120"/>
      <c r="F404" s="120"/>
      <c r="G404" s="120"/>
      <c r="H404" s="120"/>
      <c r="I404" s="120"/>
      <c r="J404" s="120"/>
      <c r="K404" s="121"/>
      <c r="S404" s="81" t="s">
        <v>55</v>
      </c>
      <c r="T404" s="81">
        <v>0.75</v>
      </c>
    </row>
    <row r="405" spans="2:20" ht="30" customHeight="1" outlineLevel="1" thickBot="1" x14ac:dyDescent="0.3">
      <c r="B405" s="116" t="s">
        <v>84</v>
      </c>
      <c r="C405" s="117"/>
      <c r="D405" s="117"/>
      <c r="E405" s="117"/>
      <c r="F405" s="117"/>
      <c r="G405" s="117"/>
      <c r="H405" s="117"/>
      <c r="I405" s="117"/>
      <c r="J405" s="117"/>
      <c r="K405" s="118"/>
      <c r="S405" s="81" t="s">
        <v>56</v>
      </c>
      <c r="T405" s="81">
        <v>0.5</v>
      </c>
    </row>
    <row r="406" spans="2:20" ht="72" customHeight="1" outlineLevel="1" thickBot="1" x14ac:dyDescent="0.3">
      <c r="B406" s="122" t="s">
        <v>173</v>
      </c>
      <c r="C406" s="123"/>
      <c r="D406" s="123"/>
      <c r="E406" s="123"/>
      <c r="F406" s="123"/>
      <c r="G406" s="123"/>
      <c r="H406" s="123"/>
      <c r="I406" s="123"/>
      <c r="J406" s="123"/>
      <c r="K406" s="124"/>
      <c r="S406" s="81" t="s">
        <v>57</v>
      </c>
      <c r="T406" s="81">
        <v>0.25</v>
      </c>
    </row>
    <row r="407" spans="2:20" ht="15.75" outlineLevel="1" thickBot="1" x14ac:dyDescent="0.3">
      <c r="B407" s="94" t="s">
        <v>218</v>
      </c>
      <c r="C407" s="95"/>
      <c r="D407" s="95"/>
      <c r="E407" s="95"/>
      <c r="F407" s="95"/>
      <c r="G407" s="95"/>
      <c r="H407" s="95"/>
      <c r="I407" s="95"/>
      <c r="J407" s="95"/>
      <c r="K407" s="96"/>
      <c r="S407" s="81" t="s">
        <v>58</v>
      </c>
      <c r="T407" s="81">
        <v>0.05</v>
      </c>
    </row>
    <row r="408" spans="2:20" ht="15.75" outlineLevel="1" thickBot="1" x14ac:dyDescent="0.3">
      <c r="B408" s="119" t="s">
        <v>177</v>
      </c>
      <c r="C408" s="120"/>
      <c r="D408" s="120"/>
      <c r="E408" s="120"/>
      <c r="F408" s="120"/>
      <c r="G408" s="120"/>
      <c r="H408" s="120"/>
      <c r="I408" s="120"/>
      <c r="J408" s="120"/>
      <c r="K408" s="121"/>
      <c r="S408" s="97">
        <f>IF(B404="",0,VLOOKUP(B404,S403:T407,2,FALSE))</f>
        <v>0.05</v>
      </c>
      <c r="T408" s="97">
        <f>IF(B408="",0,VLOOKUP(B408,S403:T407,2,FALSE))</f>
        <v>0.05</v>
      </c>
    </row>
    <row r="409" spans="2:20" ht="15" customHeight="1" outlineLevel="1" thickBot="1" x14ac:dyDescent="0.3">
      <c r="B409" s="116" t="s">
        <v>85</v>
      </c>
      <c r="C409" s="117"/>
      <c r="D409" s="117"/>
      <c r="E409" s="117"/>
      <c r="F409" s="117"/>
      <c r="G409" s="117"/>
      <c r="H409" s="117"/>
      <c r="I409" s="117"/>
      <c r="J409" s="117"/>
      <c r="K409" s="118"/>
    </row>
    <row r="410" spans="2:20" ht="65.099999999999994" customHeight="1" outlineLevel="1" thickBot="1" x14ac:dyDescent="0.3">
      <c r="B410" s="150" t="s">
        <v>46</v>
      </c>
      <c r="C410" s="151"/>
      <c r="D410" s="151"/>
      <c r="E410" s="151"/>
      <c r="F410" s="151"/>
      <c r="G410" s="151"/>
      <c r="H410" s="151"/>
      <c r="I410" s="151"/>
      <c r="J410" s="151"/>
      <c r="K410" s="152"/>
    </row>
    <row r="411" spans="2:20" ht="15.75" outlineLevel="1" thickBot="1" x14ac:dyDescent="0.3">
      <c r="B411" s="88" t="s">
        <v>220</v>
      </c>
      <c r="C411" s="88"/>
      <c r="D411" s="89"/>
      <c r="E411" s="89"/>
      <c r="F411" s="89"/>
      <c r="G411" s="89"/>
      <c r="H411" s="89"/>
      <c r="I411" s="89"/>
      <c r="J411" s="89"/>
      <c r="K411" s="90"/>
    </row>
    <row r="412" spans="2:20" ht="15.75" outlineLevel="1" thickBot="1" x14ac:dyDescent="0.3">
      <c r="B412" s="145" t="s">
        <v>19</v>
      </c>
      <c r="C412" s="146"/>
      <c r="D412" s="145" t="s">
        <v>2</v>
      </c>
      <c r="E412" s="146"/>
      <c r="F412" s="145" t="s">
        <v>3</v>
      </c>
      <c r="G412" s="146"/>
      <c r="H412" s="145" t="s">
        <v>4</v>
      </c>
      <c r="I412" s="146"/>
      <c r="J412" s="145" t="s">
        <v>5</v>
      </c>
      <c r="K412" s="146"/>
    </row>
    <row r="413" spans="2:20" ht="65.099999999999994" customHeight="1" outlineLevel="1" thickBot="1" x14ac:dyDescent="0.3">
      <c r="B413" s="153" t="s">
        <v>51</v>
      </c>
      <c r="C413" s="154"/>
      <c r="D413" s="153" t="s">
        <v>51</v>
      </c>
      <c r="E413" s="154"/>
      <c r="F413" s="153" t="s">
        <v>51</v>
      </c>
      <c r="G413" s="154"/>
      <c r="H413" s="153" t="s">
        <v>51</v>
      </c>
      <c r="I413" s="154"/>
      <c r="J413" s="153" t="s">
        <v>51</v>
      </c>
      <c r="K413" s="154"/>
    </row>
    <row r="414" spans="2:20" ht="15.75" outlineLevel="1" thickBot="1" x14ac:dyDescent="0.3">
      <c r="B414" s="145" t="s">
        <v>6</v>
      </c>
      <c r="C414" s="146"/>
      <c r="D414" s="145" t="s">
        <v>7</v>
      </c>
      <c r="E414" s="146"/>
      <c r="F414" s="145" t="s">
        <v>8</v>
      </c>
      <c r="G414" s="146"/>
      <c r="H414" s="145" t="s">
        <v>9</v>
      </c>
      <c r="I414" s="146"/>
      <c r="J414" s="145" t="s">
        <v>10</v>
      </c>
      <c r="K414" s="146"/>
    </row>
    <row r="415" spans="2:20" ht="65.099999999999994" customHeight="1" outlineLevel="1" thickBot="1" x14ac:dyDescent="0.3">
      <c r="B415" s="153" t="s">
        <v>51</v>
      </c>
      <c r="C415" s="154"/>
      <c r="D415" s="153" t="s">
        <v>51</v>
      </c>
      <c r="E415" s="154"/>
      <c r="F415" s="153" t="s">
        <v>51</v>
      </c>
      <c r="G415" s="154"/>
      <c r="H415" s="153" t="s">
        <v>51</v>
      </c>
      <c r="I415" s="154"/>
      <c r="J415" s="153" t="s">
        <v>51</v>
      </c>
      <c r="K415" s="154"/>
    </row>
    <row r="416" spans="2:20" ht="15.75" outlineLevel="1" thickBot="1" x14ac:dyDescent="0.3">
      <c r="B416" s="145" t="s">
        <v>26</v>
      </c>
      <c r="C416" s="146"/>
      <c r="D416" s="145" t="s">
        <v>27</v>
      </c>
      <c r="E416" s="146"/>
      <c r="F416" s="145" t="s">
        <v>28</v>
      </c>
      <c r="G416" s="146"/>
      <c r="H416" s="145" t="s">
        <v>29</v>
      </c>
      <c r="I416" s="146"/>
      <c r="J416" s="145" t="s">
        <v>30</v>
      </c>
      <c r="K416" s="146"/>
    </row>
    <row r="417" spans="2:11" ht="65.099999999999994" customHeight="1" outlineLevel="1" thickBot="1" x14ac:dyDescent="0.3">
      <c r="B417" s="153" t="s">
        <v>51</v>
      </c>
      <c r="C417" s="154"/>
      <c r="D417" s="153" t="s">
        <v>51</v>
      </c>
      <c r="E417" s="154"/>
      <c r="F417" s="153" t="s">
        <v>51</v>
      </c>
      <c r="G417" s="154"/>
      <c r="H417" s="153" t="s">
        <v>51</v>
      </c>
      <c r="I417" s="154"/>
      <c r="J417" s="153" t="s">
        <v>51</v>
      </c>
      <c r="K417" s="154"/>
    </row>
    <row r="418" spans="2:11" ht="15.75" outlineLevel="1" thickBot="1" x14ac:dyDescent="0.3">
      <c r="B418" s="88" t="s">
        <v>211</v>
      </c>
      <c r="C418" s="88"/>
      <c r="D418" s="89"/>
      <c r="E418" s="89"/>
      <c r="F418" s="89"/>
      <c r="G418" s="89"/>
      <c r="H418" s="89"/>
      <c r="I418" s="89"/>
      <c r="J418" s="89"/>
      <c r="K418" s="90"/>
    </row>
    <row r="419" spans="2:11" ht="15.75" outlineLevel="1" thickBot="1" x14ac:dyDescent="0.3">
      <c r="B419" s="145" t="s">
        <v>19</v>
      </c>
      <c r="C419" s="146"/>
      <c r="D419" s="145" t="s">
        <v>2</v>
      </c>
      <c r="E419" s="146"/>
      <c r="F419" s="145" t="s">
        <v>3</v>
      </c>
      <c r="G419" s="146"/>
      <c r="H419" s="145" t="s">
        <v>4</v>
      </c>
      <c r="I419" s="146"/>
      <c r="J419" s="145" t="s">
        <v>5</v>
      </c>
      <c r="K419" s="146"/>
    </row>
    <row r="420" spans="2:11" ht="15.75" outlineLevel="1" thickBot="1" x14ac:dyDescent="0.3">
      <c r="B420" s="143">
        <v>0</v>
      </c>
      <c r="C420" s="144"/>
      <c r="D420" s="143">
        <v>0</v>
      </c>
      <c r="E420" s="144"/>
      <c r="F420" s="143">
        <v>0</v>
      </c>
      <c r="G420" s="144"/>
      <c r="H420" s="143">
        <v>0</v>
      </c>
      <c r="I420" s="144"/>
      <c r="J420" s="143">
        <v>0</v>
      </c>
      <c r="K420" s="144"/>
    </row>
    <row r="421" spans="2:11" ht="15.75" outlineLevel="1" thickBot="1" x14ac:dyDescent="0.3">
      <c r="B421" s="145" t="s">
        <v>6</v>
      </c>
      <c r="C421" s="146"/>
      <c r="D421" s="145" t="s">
        <v>7</v>
      </c>
      <c r="E421" s="146"/>
      <c r="F421" s="145" t="s">
        <v>8</v>
      </c>
      <c r="G421" s="146"/>
      <c r="H421" s="145" t="s">
        <v>9</v>
      </c>
      <c r="I421" s="146"/>
      <c r="J421" s="145" t="s">
        <v>10</v>
      </c>
      <c r="K421" s="146"/>
    </row>
    <row r="422" spans="2:11" ht="15.75" outlineLevel="1" thickBot="1" x14ac:dyDescent="0.3">
      <c r="B422" s="143">
        <v>0</v>
      </c>
      <c r="C422" s="144"/>
      <c r="D422" s="143">
        <v>0</v>
      </c>
      <c r="E422" s="144"/>
      <c r="F422" s="143">
        <v>0</v>
      </c>
      <c r="G422" s="144"/>
      <c r="H422" s="143">
        <v>0</v>
      </c>
      <c r="I422" s="144"/>
      <c r="J422" s="143">
        <v>0</v>
      </c>
      <c r="K422" s="144"/>
    </row>
    <row r="423" spans="2:11" ht="15.75" outlineLevel="1" thickBot="1" x14ac:dyDescent="0.3">
      <c r="B423" s="145" t="s">
        <v>26</v>
      </c>
      <c r="C423" s="146"/>
      <c r="D423" s="145" t="s">
        <v>27</v>
      </c>
      <c r="E423" s="146"/>
      <c r="F423" s="145" t="s">
        <v>28</v>
      </c>
      <c r="G423" s="146"/>
      <c r="H423" s="145" t="s">
        <v>29</v>
      </c>
      <c r="I423" s="146"/>
      <c r="J423" s="145" t="s">
        <v>30</v>
      </c>
      <c r="K423" s="146"/>
    </row>
    <row r="424" spans="2:11" ht="15.75" outlineLevel="1" thickBot="1" x14ac:dyDescent="0.3">
      <c r="B424" s="143">
        <v>0</v>
      </c>
      <c r="C424" s="144"/>
      <c r="D424" s="143">
        <v>0</v>
      </c>
      <c r="E424" s="144"/>
      <c r="F424" s="143">
        <v>0</v>
      </c>
      <c r="G424" s="144"/>
      <c r="H424" s="143">
        <v>0</v>
      </c>
      <c r="I424" s="144"/>
      <c r="J424" s="143">
        <v>0</v>
      </c>
      <c r="K424" s="144"/>
    </row>
    <row r="425" spans="2:11" ht="15.75" outlineLevel="1" thickBot="1" x14ac:dyDescent="0.3">
      <c r="B425" s="148" t="s">
        <v>32</v>
      </c>
      <c r="C425" s="149"/>
      <c r="D425" s="148" t="s">
        <v>33</v>
      </c>
      <c r="E425" s="149"/>
      <c r="F425" s="148" t="s">
        <v>34</v>
      </c>
      <c r="G425" s="149"/>
    </row>
    <row r="426" spans="2:11" ht="15.75" outlineLevel="1" thickBot="1" x14ac:dyDescent="0.3">
      <c r="B426" s="155">
        <f>SUM(B420:K420,B422:K422,B424:K424)</f>
        <v>0</v>
      </c>
      <c r="C426" s="156"/>
      <c r="D426" s="157">
        <f>NPV(0.05,B420:K420,B422:K422,B424:K424)</f>
        <v>0</v>
      </c>
      <c r="E426" s="158"/>
      <c r="F426" s="155">
        <f>D426*S408*T408</f>
        <v>0</v>
      </c>
      <c r="G426" s="156"/>
    </row>
    <row r="427" spans="2:11" ht="15.75" outlineLevel="1" thickBot="1" x14ac:dyDescent="0.3"/>
    <row r="428" spans="2:11" ht="15.75" outlineLevel="1" thickBot="1" x14ac:dyDescent="0.3">
      <c r="B428" s="74" t="s">
        <v>86</v>
      </c>
      <c r="C428" s="71"/>
      <c r="D428" s="71"/>
      <c r="E428" s="71" t="str">
        <f>D2</f>
        <v>[Research Program 4 Name]</v>
      </c>
      <c r="F428" s="71"/>
      <c r="G428" s="71"/>
      <c r="H428" s="71"/>
      <c r="I428" s="71"/>
      <c r="J428" s="71"/>
      <c r="K428" s="72"/>
    </row>
    <row r="429" spans="2:11" ht="45" customHeight="1" outlineLevel="1" thickBot="1" x14ac:dyDescent="0.3">
      <c r="B429" s="116" t="s">
        <v>87</v>
      </c>
      <c r="C429" s="117"/>
      <c r="D429" s="117"/>
      <c r="E429" s="117"/>
      <c r="F429" s="117"/>
      <c r="G429" s="117"/>
      <c r="H429" s="117"/>
      <c r="I429" s="117"/>
      <c r="J429" s="117"/>
      <c r="K429" s="118"/>
    </row>
    <row r="430" spans="2:11" ht="129.94999999999999" customHeight="1" outlineLevel="1" thickBot="1" x14ac:dyDescent="0.3">
      <c r="B430" s="119" t="s">
        <v>88</v>
      </c>
      <c r="C430" s="120"/>
      <c r="D430" s="120"/>
      <c r="E430" s="120"/>
      <c r="F430" s="120"/>
      <c r="G430" s="120"/>
      <c r="H430" s="120"/>
      <c r="I430" s="120"/>
      <c r="J430" s="120"/>
      <c r="K430" s="121"/>
    </row>
    <row r="431" spans="2:11" outlineLevel="1" x14ac:dyDescent="0.25"/>
    <row r="432" spans="2:11" outlineLevel="1" x14ac:dyDescent="0.25"/>
    <row r="433" s="40" customFormat="1" outlineLevel="1" x14ac:dyDescent="0.25"/>
    <row r="434" s="40" customFormat="1" outlineLevel="1" x14ac:dyDescent="0.25"/>
    <row r="435" s="40" customFormat="1" outlineLevel="1" x14ac:dyDescent="0.25"/>
    <row r="436" s="40" customFormat="1" outlineLevel="1" x14ac:dyDescent="0.25"/>
    <row r="438" s="40" customFormat="1" x14ac:dyDescent="0.25"/>
    <row r="439" s="40" customFormat="1" ht="45" customHeight="1" x14ac:dyDescent="0.25"/>
    <row r="440" s="40" customFormat="1" ht="216.6" customHeight="1" x14ac:dyDescent="0.25"/>
  </sheetData>
  <sheetProtection algorithmName="SHA-512" hashValue="GAsTVwdmA4vTVvxbhJxhemRyap4ysULDNJIliHoY/kFCp9O6Go1Xbm/X+R16SPcHgrHuH+5PG+4sqn92NVTOoA==" saltValue="DJCl2ZeLgUvPmAtSx1kB4w==" spinCount="100000" sheet="1" objects="1" scenarios="1" formatRows="0"/>
  <mergeCells count="869">
    <mergeCell ref="B53:K56"/>
    <mergeCell ref="D2:H2"/>
    <mergeCell ref="B16:K19"/>
    <mergeCell ref="B23:K26"/>
    <mergeCell ref="B30:K33"/>
    <mergeCell ref="B37:K40"/>
    <mergeCell ref="B44:K47"/>
    <mergeCell ref="B63:C63"/>
    <mergeCell ref="D63:E63"/>
    <mergeCell ref="F63:G63"/>
    <mergeCell ref="H63:I63"/>
    <mergeCell ref="J63:K63"/>
    <mergeCell ref="B58:K58"/>
    <mergeCell ref="B60:C60"/>
    <mergeCell ref="D60:E60"/>
    <mergeCell ref="F60:G60"/>
    <mergeCell ref="H60:I60"/>
    <mergeCell ref="J60:K60"/>
    <mergeCell ref="B67:K70"/>
    <mergeCell ref="B61:C61"/>
    <mergeCell ref="D61:E61"/>
    <mergeCell ref="F61:G61"/>
    <mergeCell ref="H61:I61"/>
    <mergeCell ref="J61:K61"/>
    <mergeCell ref="B62:C62"/>
    <mergeCell ref="D62:E62"/>
    <mergeCell ref="F62:G62"/>
    <mergeCell ref="H62:I62"/>
    <mergeCell ref="J62:K62"/>
    <mergeCell ref="D75:E75"/>
    <mergeCell ref="F75:G75"/>
    <mergeCell ref="H75:I75"/>
    <mergeCell ref="J75:K75"/>
    <mergeCell ref="B76:C76"/>
    <mergeCell ref="D76:E76"/>
    <mergeCell ref="F76:G76"/>
    <mergeCell ref="H76:I76"/>
    <mergeCell ref="J76:K76"/>
    <mergeCell ref="B72:K72"/>
    <mergeCell ref="B74:C74"/>
    <mergeCell ref="D74:E74"/>
    <mergeCell ref="F74:G74"/>
    <mergeCell ref="H74:I74"/>
    <mergeCell ref="J74:K74"/>
    <mergeCell ref="B91:C91"/>
    <mergeCell ref="D91:E91"/>
    <mergeCell ref="F91:G91"/>
    <mergeCell ref="H91:I91"/>
    <mergeCell ref="J91:K91"/>
    <mergeCell ref="B86:K86"/>
    <mergeCell ref="B88:C88"/>
    <mergeCell ref="D88:E88"/>
    <mergeCell ref="F88:G88"/>
    <mergeCell ref="H88:I88"/>
    <mergeCell ref="J88:K88"/>
    <mergeCell ref="B77:C77"/>
    <mergeCell ref="D77:E77"/>
    <mergeCell ref="F77:G77"/>
    <mergeCell ref="H77:I77"/>
    <mergeCell ref="J77:K77"/>
    <mergeCell ref="B81:K84"/>
    <mergeCell ref="B75:C75"/>
    <mergeCell ref="B95:K98"/>
    <mergeCell ref="B89:C89"/>
    <mergeCell ref="D89:E89"/>
    <mergeCell ref="F89:G89"/>
    <mergeCell ref="H89:I89"/>
    <mergeCell ref="J89:K89"/>
    <mergeCell ref="B90:C90"/>
    <mergeCell ref="D90:E90"/>
    <mergeCell ref="F90:G90"/>
    <mergeCell ref="H90:I90"/>
    <mergeCell ref="J90:K90"/>
    <mergeCell ref="B105:C105"/>
    <mergeCell ref="D105:E105"/>
    <mergeCell ref="F105:G105"/>
    <mergeCell ref="H105:I105"/>
    <mergeCell ref="J105:K105"/>
    <mergeCell ref="B109:K112"/>
    <mergeCell ref="B103:C103"/>
    <mergeCell ref="D103:E103"/>
    <mergeCell ref="F103:G103"/>
    <mergeCell ref="H103:I103"/>
    <mergeCell ref="J103:K103"/>
    <mergeCell ref="B104:C104"/>
    <mergeCell ref="D104:E104"/>
    <mergeCell ref="F104:G104"/>
    <mergeCell ref="H104:I104"/>
    <mergeCell ref="J104:K104"/>
    <mergeCell ref="B100:K100"/>
    <mergeCell ref="B102:C102"/>
    <mergeCell ref="D102:E102"/>
    <mergeCell ref="F102:G102"/>
    <mergeCell ref="H102:I102"/>
    <mergeCell ref="J102:K102"/>
    <mergeCell ref="B119:C119"/>
    <mergeCell ref="D119:E119"/>
    <mergeCell ref="F119:G119"/>
    <mergeCell ref="H119:I119"/>
    <mergeCell ref="J119:K119"/>
    <mergeCell ref="B117:C117"/>
    <mergeCell ref="D117:E117"/>
    <mergeCell ref="F117:G117"/>
    <mergeCell ref="H117:I117"/>
    <mergeCell ref="J117:K117"/>
    <mergeCell ref="B118:C118"/>
    <mergeCell ref="D118:E118"/>
    <mergeCell ref="F118:G118"/>
    <mergeCell ref="H118:I118"/>
    <mergeCell ref="J118:K118"/>
    <mergeCell ref="B114:K114"/>
    <mergeCell ref="B116:C116"/>
    <mergeCell ref="D116:E116"/>
    <mergeCell ref="F116:G116"/>
    <mergeCell ref="H116:I116"/>
    <mergeCell ref="J116:K116"/>
    <mergeCell ref="B137:C137"/>
    <mergeCell ref="D137:E137"/>
    <mergeCell ref="F137:G137"/>
    <mergeCell ref="H137:I137"/>
    <mergeCell ref="J137:K137"/>
    <mergeCell ref="B129:K129"/>
    <mergeCell ref="B130:K130"/>
    <mergeCell ref="B133:K133"/>
    <mergeCell ref="B125:K125"/>
    <mergeCell ref="B127:K127"/>
    <mergeCell ref="B131:K131"/>
    <mergeCell ref="B135:K135"/>
    <mergeCell ref="H147:I147"/>
    <mergeCell ref="J147:K147"/>
    <mergeCell ref="B139:C139"/>
    <mergeCell ref="D139:E139"/>
    <mergeCell ref="F139:G139"/>
    <mergeCell ref="H139:I139"/>
    <mergeCell ref="J139:K139"/>
    <mergeCell ref="B140:C140"/>
    <mergeCell ref="D140:E140"/>
    <mergeCell ref="F140:G140"/>
    <mergeCell ref="H140:I140"/>
    <mergeCell ref="J140:K140"/>
    <mergeCell ref="B141:C141"/>
    <mergeCell ref="D141:E141"/>
    <mergeCell ref="F141:G141"/>
    <mergeCell ref="H141:I141"/>
    <mergeCell ref="J141:K141"/>
    <mergeCell ref="B142:C142"/>
    <mergeCell ref="D142:E142"/>
    <mergeCell ref="F142:G142"/>
    <mergeCell ref="H142:I142"/>
    <mergeCell ref="J142:K142"/>
    <mergeCell ref="B159:K159"/>
    <mergeCell ref="B160:K160"/>
    <mergeCell ref="B163:K163"/>
    <mergeCell ref="B164:K164"/>
    <mergeCell ref="B161:K161"/>
    <mergeCell ref="B165:K165"/>
    <mergeCell ref="B144:C144"/>
    <mergeCell ref="D144:E144"/>
    <mergeCell ref="F144:G144"/>
    <mergeCell ref="H144:I144"/>
    <mergeCell ref="J144:K144"/>
    <mergeCell ref="B145:C145"/>
    <mergeCell ref="D145:E145"/>
    <mergeCell ref="F145:G145"/>
    <mergeCell ref="H145:I145"/>
    <mergeCell ref="J145:K145"/>
    <mergeCell ref="B146:C146"/>
    <mergeCell ref="D146:E146"/>
    <mergeCell ref="F146:G146"/>
    <mergeCell ref="H146:I146"/>
    <mergeCell ref="J146:K146"/>
    <mergeCell ref="B147:C147"/>
    <mergeCell ref="D147:E147"/>
    <mergeCell ref="F147:G147"/>
    <mergeCell ref="B150:C150"/>
    <mergeCell ref="D150:E150"/>
    <mergeCell ref="F150:G150"/>
    <mergeCell ref="B148:C148"/>
    <mergeCell ref="D148:E148"/>
    <mergeCell ref="F148:G148"/>
    <mergeCell ref="H148:I148"/>
    <mergeCell ref="J148:K148"/>
    <mergeCell ref="B149:C149"/>
    <mergeCell ref="D149:E149"/>
    <mergeCell ref="F149:G149"/>
    <mergeCell ref="H149:I149"/>
    <mergeCell ref="J149:K149"/>
    <mergeCell ref="B169:C169"/>
    <mergeCell ref="D169:E169"/>
    <mergeCell ref="F169:G169"/>
    <mergeCell ref="H169:I169"/>
    <mergeCell ref="J169:K169"/>
    <mergeCell ref="B170:C170"/>
    <mergeCell ref="D170:E170"/>
    <mergeCell ref="F170:G170"/>
    <mergeCell ref="H170:I170"/>
    <mergeCell ref="J170:K170"/>
    <mergeCell ref="B167:C167"/>
    <mergeCell ref="D167:E167"/>
    <mergeCell ref="F167:G167"/>
    <mergeCell ref="H167:I167"/>
    <mergeCell ref="J167:K167"/>
    <mergeCell ref="B168:C168"/>
    <mergeCell ref="D168:E168"/>
    <mergeCell ref="F168:G168"/>
    <mergeCell ref="H168:I168"/>
    <mergeCell ref="J168:K168"/>
    <mergeCell ref="B174:C174"/>
    <mergeCell ref="D174:E174"/>
    <mergeCell ref="F174:G174"/>
    <mergeCell ref="H174:I174"/>
    <mergeCell ref="J174:K174"/>
    <mergeCell ref="B175:C175"/>
    <mergeCell ref="D175:E175"/>
    <mergeCell ref="F175:G175"/>
    <mergeCell ref="H175:I175"/>
    <mergeCell ref="J175:K175"/>
    <mergeCell ref="B171:C171"/>
    <mergeCell ref="D171:E171"/>
    <mergeCell ref="F171:G171"/>
    <mergeCell ref="H171:I171"/>
    <mergeCell ref="J171:K171"/>
    <mergeCell ref="B172:C172"/>
    <mergeCell ref="D172:E172"/>
    <mergeCell ref="F172:G172"/>
    <mergeCell ref="H172:I172"/>
    <mergeCell ref="J172:K172"/>
    <mergeCell ref="D179:E179"/>
    <mergeCell ref="F179:G179"/>
    <mergeCell ref="H179:I179"/>
    <mergeCell ref="J179:K179"/>
    <mergeCell ref="B181:C181"/>
    <mergeCell ref="D181:E181"/>
    <mergeCell ref="F181:G181"/>
    <mergeCell ref="B185:K185"/>
    <mergeCell ref="B187:K187"/>
    <mergeCell ref="B198:C198"/>
    <mergeCell ref="D198:E198"/>
    <mergeCell ref="F198:G198"/>
    <mergeCell ref="H198:I198"/>
    <mergeCell ref="J198:K198"/>
    <mergeCell ref="B176:C176"/>
    <mergeCell ref="D176:E176"/>
    <mergeCell ref="F176:G176"/>
    <mergeCell ref="H176:I176"/>
    <mergeCell ref="J176:K176"/>
    <mergeCell ref="B177:C177"/>
    <mergeCell ref="D177:E177"/>
    <mergeCell ref="F177:G177"/>
    <mergeCell ref="H177:I177"/>
    <mergeCell ref="J177:K177"/>
    <mergeCell ref="B180:C180"/>
    <mergeCell ref="D180:E180"/>
    <mergeCell ref="F180:G180"/>
    <mergeCell ref="B178:C178"/>
    <mergeCell ref="D178:E178"/>
    <mergeCell ref="F178:G178"/>
    <mergeCell ref="H178:I178"/>
    <mergeCell ref="J178:K178"/>
    <mergeCell ref="B179:C179"/>
    <mergeCell ref="B189:K189"/>
    <mergeCell ref="B190:K190"/>
    <mergeCell ref="B193:K193"/>
    <mergeCell ref="B194:K194"/>
    <mergeCell ref="B191:K191"/>
    <mergeCell ref="B195:K195"/>
    <mergeCell ref="B197:C197"/>
    <mergeCell ref="D197:E197"/>
    <mergeCell ref="F197:G197"/>
    <mergeCell ref="H197:I197"/>
    <mergeCell ref="J197:K197"/>
    <mergeCell ref="B201:C201"/>
    <mergeCell ref="D201:E201"/>
    <mergeCell ref="F201:G201"/>
    <mergeCell ref="H201:I201"/>
    <mergeCell ref="J201:K201"/>
    <mergeCell ref="B202:C202"/>
    <mergeCell ref="D202:E202"/>
    <mergeCell ref="F202:G202"/>
    <mergeCell ref="H202:I202"/>
    <mergeCell ref="J202:K202"/>
    <mergeCell ref="B199:C199"/>
    <mergeCell ref="D199:E199"/>
    <mergeCell ref="F199:G199"/>
    <mergeCell ref="H199:I199"/>
    <mergeCell ref="J199:K199"/>
    <mergeCell ref="B200:C200"/>
    <mergeCell ref="D200:E200"/>
    <mergeCell ref="F200:G200"/>
    <mergeCell ref="H200:I200"/>
    <mergeCell ref="J200:K200"/>
    <mergeCell ref="B225:K225"/>
    <mergeCell ref="B204:C204"/>
    <mergeCell ref="D204:E204"/>
    <mergeCell ref="F204:G204"/>
    <mergeCell ref="H204:I204"/>
    <mergeCell ref="J204:K204"/>
    <mergeCell ref="B205:C205"/>
    <mergeCell ref="D205:E205"/>
    <mergeCell ref="F205:G205"/>
    <mergeCell ref="H205:I205"/>
    <mergeCell ref="J205:K205"/>
    <mergeCell ref="B206:C206"/>
    <mergeCell ref="D206:E206"/>
    <mergeCell ref="F206:G206"/>
    <mergeCell ref="H206:I206"/>
    <mergeCell ref="J206:K206"/>
    <mergeCell ref="B207:C207"/>
    <mergeCell ref="D207:E207"/>
    <mergeCell ref="F207:G207"/>
    <mergeCell ref="H207:I207"/>
    <mergeCell ref="J207:K207"/>
    <mergeCell ref="B211:C211"/>
    <mergeCell ref="D211:E211"/>
    <mergeCell ref="F211:G211"/>
    <mergeCell ref="B215:K215"/>
    <mergeCell ref="B217:K217"/>
    <mergeCell ref="B219:K219"/>
    <mergeCell ref="B220:K220"/>
    <mergeCell ref="B223:K223"/>
    <mergeCell ref="B224:K224"/>
    <mergeCell ref="B221:K221"/>
    <mergeCell ref="B210:C210"/>
    <mergeCell ref="D210:E210"/>
    <mergeCell ref="F210:G210"/>
    <mergeCell ref="B208:C208"/>
    <mergeCell ref="D208:E208"/>
    <mergeCell ref="F208:G208"/>
    <mergeCell ref="H208:I208"/>
    <mergeCell ref="J208:K208"/>
    <mergeCell ref="B209:C209"/>
    <mergeCell ref="D209:E209"/>
    <mergeCell ref="F209:G209"/>
    <mergeCell ref="H209:I209"/>
    <mergeCell ref="J209:K209"/>
    <mergeCell ref="B229:C229"/>
    <mergeCell ref="D229:E229"/>
    <mergeCell ref="F229:G229"/>
    <mergeCell ref="H229:I229"/>
    <mergeCell ref="J229:K229"/>
    <mergeCell ref="B230:C230"/>
    <mergeCell ref="D230:E230"/>
    <mergeCell ref="F230:G230"/>
    <mergeCell ref="H230:I230"/>
    <mergeCell ref="J230:K230"/>
    <mergeCell ref="B227:C227"/>
    <mergeCell ref="D227:E227"/>
    <mergeCell ref="F227:G227"/>
    <mergeCell ref="H227:I227"/>
    <mergeCell ref="J227:K227"/>
    <mergeCell ref="B228:C228"/>
    <mergeCell ref="D228:E228"/>
    <mergeCell ref="F228:G228"/>
    <mergeCell ref="H228:I228"/>
    <mergeCell ref="J228:K228"/>
    <mergeCell ref="B234:C234"/>
    <mergeCell ref="D234:E234"/>
    <mergeCell ref="F234:G234"/>
    <mergeCell ref="H234:I234"/>
    <mergeCell ref="J234:K234"/>
    <mergeCell ref="B235:C235"/>
    <mergeCell ref="D235:E235"/>
    <mergeCell ref="F235:G235"/>
    <mergeCell ref="H235:I235"/>
    <mergeCell ref="J235:K235"/>
    <mergeCell ref="B231:C231"/>
    <mergeCell ref="D231:E231"/>
    <mergeCell ref="F231:G231"/>
    <mergeCell ref="H231:I231"/>
    <mergeCell ref="J231:K231"/>
    <mergeCell ref="B232:C232"/>
    <mergeCell ref="D232:E232"/>
    <mergeCell ref="F232:G232"/>
    <mergeCell ref="H232:I232"/>
    <mergeCell ref="J232:K232"/>
    <mergeCell ref="D239:E239"/>
    <mergeCell ref="F239:G239"/>
    <mergeCell ref="H239:I239"/>
    <mergeCell ref="J239:K239"/>
    <mergeCell ref="B241:C241"/>
    <mergeCell ref="D241:E241"/>
    <mergeCell ref="F241:G241"/>
    <mergeCell ref="B245:K245"/>
    <mergeCell ref="B247:K247"/>
    <mergeCell ref="B258:C258"/>
    <mergeCell ref="D258:E258"/>
    <mergeCell ref="F258:G258"/>
    <mergeCell ref="H258:I258"/>
    <mergeCell ref="J258:K258"/>
    <mergeCell ref="B236:C236"/>
    <mergeCell ref="D236:E236"/>
    <mergeCell ref="F236:G236"/>
    <mergeCell ref="H236:I236"/>
    <mergeCell ref="J236:K236"/>
    <mergeCell ref="B237:C237"/>
    <mergeCell ref="D237:E237"/>
    <mergeCell ref="F237:G237"/>
    <mergeCell ref="H237:I237"/>
    <mergeCell ref="J237:K237"/>
    <mergeCell ref="B240:C240"/>
    <mergeCell ref="D240:E240"/>
    <mergeCell ref="F240:G240"/>
    <mergeCell ref="B238:C238"/>
    <mergeCell ref="D238:E238"/>
    <mergeCell ref="F238:G238"/>
    <mergeCell ref="H238:I238"/>
    <mergeCell ref="J238:K238"/>
    <mergeCell ref="B239:C239"/>
    <mergeCell ref="B249:K249"/>
    <mergeCell ref="B250:K250"/>
    <mergeCell ref="B253:K253"/>
    <mergeCell ref="B254:K254"/>
    <mergeCell ref="B251:K251"/>
    <mergeCell ref="B255:K255"/>
    <mergeCell ref="B257:C257"/>
    <mergeCell ref="D257:E257"/>
    <mergeCell ref="F257:G257"/>
    <mergeCell ref="H257:I257"/>
    <mergeCell ref="J257:K257"/>
    <mergeCell ref="B261:C261"/>
    <mergeCell ref="D261:E261"/>
    <mergeCell ref="F261:G261"/>
    <mergeCell ref="H261:I261"/>
    <mergeCell ref="J261:K261"/>
    <mergeCell ref="B262:C262"/>
    <mergeCell ref="D262:E262"/>
    <mergeCell ref="F262:G262"/>
    <mergeCell ref="H262:I262"/>
    <mergeCell ref="J262:K262"/>
    <mergeCell ref="B259:C259"/>
    <mergeCell ref="D259:E259"/>
    <mergeCell ref="F259:G259"/>
    <mergeCell ref="H259:I259"/>
    <mergeCell ref="J259:K259"/>
    <mergeCell ref="B260:C260"/>
    <mergeCell ref="D260:E260"/>
    <mergeCell ref="F260:G260"/>
    <mergeCell ref="H260:I260"/>
    <mergeCell ref="J260:K260"/>
    <mergeCell ref="B266:C266"/>
    <mergeCell ref="D266:E266"/>
    <mergeCell ref="F266:G266"/>
    <mergeCell ref="H266:I266"/>
    <mergeCell ref="J266:K266"/>
    <mergeCell ref="B267:C267"/>
    <mergeCell ref="D267:E267"/>
    <mergeCell ref="F267:G267"/>
    <mergeCell ref="H267:I267"/>
    <mergeCell ref="J267:K267"/>
    <mergeCell ref="B264:C264"/>
    <mergeCell ref="D264:E264"/>
    <mergeCell ref="F264:G264"/>
    <mergeCell ref="H264:I264"/>
    <mergeCell ref="J264:K264"/>
    <mergeCell ref="B265:C265"/>
    <mergeCell ref="D265:E265"/>
    <mergeCell ref="F265:G265"/>
    <mergeCell ref="H265:I265"/>
    <mergeCell ref="J265:K265"/>
    <mergeCell ref="B269:C269"/>
    <mergeCell ref="D269:E269"/>
    <mergeCell ref="F269:G269"/>
    <mergeCell ref="B273:C273"/>
    <mergeCell ref="D273:E273"/>
    <mergeCell ref="F273:G273"/>
    <mergeCell ref="H269:I269"/>
    <mergeCell ref="J269:K269"/>
    <mergeCell ref="B271:C271"/>
    <mergeCell ref="B280:K280"/>
    <mergeCell ref="B281:K281"/>
    <mergeCell ref="B290:K290"/>
    <mergeCell ref="B292:C292"/>
    <mergeCell ref="D292:E292"/>
    <mergeCell ref="F292:G292"/>
    <mergeCell ref="H292:I292"/>
    <mergeCell ref="J292:K292"/>
    <mergeCell ref="B284:K284"/>
    <mergeCell ref="B285:K285"/>
    <mergeCell ref="B288:K288"/>
    <mergeCell ref="B289:K289"/>
    <mergeCell ref="B282:K282"/>
    <mergeCell ref="B286:K286"/>
    <mergeCell ref="B297:C297"/>
    <mergeCell ref="D297:E297"/>
    <mergeCell ref="F297:G297"/>
    <mergeCell ref="H297:I297"/>
    <mergeCell ref="J297:K297"/>
    <mergeCell ref="F293:G293"/>
    <mergeCell ref="H293:I293"/>
    <mergeCell ref="J293:K293"/>
    <mergeCell ref="B294:C294"/>
    <mergeCell ref="D294:E294"/>
    <mergeCell ref="F294:G294"/>
    <mergeCell ref="H294:I294"/>
    <mergeCell ref="J294:K294"/>
    <mergeCell ref="B293:C293"/>
    <mergeCell ref="B295:C295"/>
    <mergeCell ref="D295:E295"/>
    <mergeCell ref="F295:G295"/>
    <mergeCell ref="H295:I295"/>
    <mergeCell ref="J295:K295"/>
    <mergeCell ref="B296:C296"/>
    <mergeCell ref="D296:E296"/>
    <mergeCell ref="F296:G296"/>
    <mergeCell ref="H296:I296"/>
    <mergeCell ref="J296:K296"/>
    <mergeCell ref="B303:C303"/>
    <mergeCell ref="D303:E303"/>
    <mergeCell ref="F303:G303"/>
    <mergeCell ref="H303:I303"/>
    <mergeCell ref="J303:K303"/>
    <mergeCell ref="B299:C299"/>
    <mergeCell ref="D299:E299"/>
    <mergeCell ref="F299:G299"/>
    <mergeCell ref="H299:I299"/>
    <mergeCell ref="J299:K299"/>
    <mergeCell ref="H300:I300"/>
    <mergeCell ref="J300:K300"/>
    <mergeCell ref="B301:C301"/>
    <mergeCell ref="D301:E301"/>
    <mergeCell ref="F301:G301"/>
    <mergeCell ref="H301:I301"/>
    <mergeCell ref="J301:K301"/>
    <mergeCell ref="B302:C302"/>
    <mergeCell ref="D302:E302"/>
    <mergeCell ref="F302:G302"/>
    <mergeCell ref="H302:I302"/>
    <mergeCell ref="J302:K302"/>
    <mergeCell ref="J325:K325"/>
    <mergeCell ref="B322:C322"/>
    <mergeCell ref="D322:E322"/>
    <mergeCell ref="F322:G322"/>
    <mergeCell ref="H322:I322"/>
    <mergeCell ref="J322:K322"/>
    <mergeCell ref="B323:C323"/>
    <mergeCell ref="D323:E323"/>
    <mergeCell ref="F323:G323"/>
    <mergeCell ref="H323:I323"/>
    <mergeCell ref="J323:K323"/>
    <mergeCell ref="H324:I324"/>
    <mergeCell ref="J324:K324"/>
    <mergeCell ref="B325:C325"/>
    <mergeCell ref="D325:E325"/>
    <mergeCell ref="F325:G325"/>
    <mergeCell ref="H325:I325"/>
    <mergeCell ref="B324:C324"/>
    <mergeCell ref="D324:E324"/>
    <mergeCell ref="F324:G324"/>
    <mergeCell ref="B329:C329"/>
    <mergeCell ref="D329:E329"/>
    <mergeCell ref="F329:G329"/>
    <mergeCell ref="H329:I329"/>
    <mergeCell ref="J329:K329"/>
    <mergeCell ref="B330:C330"/>
    <mergeCell ref="D330:E330"/>
    <mergeCell ref="F330:G330"/>
    <mergeCell ref="H330:I330"/>
    <mergeCell ref="J330:K330"/>
    <mergeCell ref="B340:K340"/>
    <mergeCell ref="B341:K341"/>
    <mergeCell ref="B331:C331"/>
    <mergeCell ref="D331:E331"/>
    <mergeCell ref="F331:G331"/>
    <mergeCell ref="H331:I331"/>
    <mergeCell ref="J331:K331"/>
    <mergeCell ref="B332:C332"/>
    <mergeCell ref="D332:E332"/>
    <mergeCell ref="F332:G332"/>
    <mergeCell ref="H332:I332"/>
    <mergeCell ref="J332:K332"/>
    <mergeCell ref="B333:C333"/>
    <mergeCell ref="D333:E333"/>
    <mergeCell ref="F333:G333"/>
    <mergeCell ref="H333:I333"/>
    <mergeCell ref="J333:K333"/>
    <mergeCell ref="B334:C334"/>
    <mergeCell ref="D334:E334"/>
    <mergeCell ref="F334:G334"/>
    <mergeCell ref="H334:I334"/>
    <mergeCell ref="J334:K334"/>
    <mergeCell ref="B336:C336"/>
    <mergeCell ref="D336:E336"/>
    <mergeCell ref="H355:I355"/>
    <mergeCell ref="J355:K355"/>
    <mergeCell ref="B350:K350"/>
    <mergeCell ref="B352:C352"/>
    <mergeCell ref="D352:E352"/>
    <mergeCell ref="F352:G352"/>
    <mergeCell ref="H352:I352"/>
    <mergeCell ref="J352:K352"/>
    <mergeCell ref="B344:K344"/>
    <mergeCell ref="B345:K345"/>
    <mergeCell ref="B348:K348"/>
    <mergeCell ref="B349:K349"/>
    <mergeCell ref="B335:C335"/>
    <mergeCell ref="D335:E335"/>
    <mergeCell ref="F335:G335"/>
    <mergeCell ref="B356:C356"/>
    <mergeCell ref="D356:E356"/>
    <mergeCell ref="F356:G356"/>
    <mergeCell ref="H356:I356"/>
    <mergeCell ref="J356:K356"/>
    <mergeCell ref="B353:C353"/>
    <mergeCell ref="D353:E353"/>
    <mergeCell ref="F353:G353"/>
    <mergeCell ref="H353:I353"/>
    <mergeCell ref="J353:K353"/>
    <mergeCell ref="B354:C354"/>
    <mergeCell ref="D354:E354"/>
    <mergeCell ref="F354:G354"/>
    <mergeCell ref="H354:I354"/>
    <mergeCell ref="J354:K354"/>
    <mergeCell ref="F336:G336"/>
    <mergeCell ref="B342:K342"/>
    <mergeCell ref="B346:K346"/>
    <mergeCell ref="B355:C355"/>
    <mergeCell ref="D355:E355"/>
    <mergeCell ref="F355:G355"/>
    <mergeCell ref="J359:K359"/>
    <mergeCell ref="B360:C360"/>
    <mergeCell ref="D360:E360"/>
    <mergeCell ref="F360:G360"/>
    <mergeCell ref="H360:I360"/>
    <mergeCell ref="J360:K360"/>
    <mergeCell ref="B361:C361"/>
    <mergeCell ref="D361:E361"/>
    <mergeCell ref="F361:G361"/>
    <mergeCell ref="H361:I361"/>
    <mergeCell ref="J361:K361"/>
    <mergeCell ref="B370:K370"/>
    <mergeCell ref="B371:K371"/>
    <mergeCell ref="B374:K374"/>
    <mergeCell ref="B375:K375"/>
    <mergeCell ref="B364:C364"/>
    <mergeCell ref="D364:E364"/>
    <mergeCell ref="F364:G364"/>
    <mergeCell ref="B365:C365"/>
    <mergeCell ref="D365:E365"/>
    <mergeCell ref="F365:G365"/>
    <mergeCell ref="B372:K372"/>
    <mergeCell ref="D385:E385"/>
    <mergeCell ref="F385:G385"/>
    <mergeCell ref="H385:I385"/>
    <mergeCell ref="J385:K385"/>
    <mergeCell ref="B378:K378"/>
    <mergeCell ref="B379:K379"/>
    <mergeCell ref="B386:C386"/>
    <mergeCell ref="D386:E386"/>
    <mergeCell ref="F386:G386"/>
    <mergeCell ref="H386:I386"/>
    <mergeCell ref="J386:K386"/>
    <mergeCell ref="B382:C382"/>
    <mergeCell ref="D382:E382"/>
    <mergeCell ref="F382:G382"/>
    <mergeCell ref="H382:I382"/>
    <mergeCell ref="J382:K382"/>
    <mergeCell ref="B383:C383"/>
    <mergeCell ref="D383:E383"/>
    <mergeCell ref="F383:G383"/>
    <mergeCell ref="H383:I383"/>
    <mergeCell ref="J383:K383"/>
    <mergeCell ref="B395:C395"/>
    <mergeCell ref="D395:E395"/>
    <mergeCell ref="F395:G395"/>
    <mergeCell ref="B400:K400"/>
    <mergeCell ref="B401:K401"/>
    <mergeCell ref="B389:C389"/>
    <mergeCell ref="D389:E389"/>
    <mergeCell ref="F389:G389"/>
    <mergeCell ref="H389:I389"/>
    <mergeCell ref="J389:K389"/>
    <mergeCell ref="B390:C390"/>
    <mergeCell ref="D390:E390"/>
    <mergeCell ref="F390:G390"/>
    <mergeCell ref="H390:I390"/>
    <mergeCell ref="J390:K390"/>
    <mergeCell ref="B391:C391"/>
    <mergeCell ref="D391:E391"/>
    <mergeCell ref="F391:G391"/>
    <mergeCell ref="H391:I391"/>
    <mergeCell ref="J391:K391"/>
    <mergeCell ref="B392:C392"/>
    <mergeCell ref="D392:E392"/>
    <mergeCell ref="F392:G392"/>
    <mergeCell ref="H392:I392"/>
    <mergeCell ref="B396:C396"/>
    <mergeCell ref="D396:E396"/>
    <mergeCell ref="F396:G396"/>
    <mergeCell ref="B402:K402"/>
    <mergeCell ref="B406:K406"/>
    <mergeCell ref="B410:K410"/>
    <mergeCell ref="B404:K404"/>
    <mergeCell ref="B405:K405"/>
    <mergeCell ref="B408:K408"/>
    <mergeCell ref="B409:K409"/>
    <mergeCell ref="D422:E422"/>
    <mergeCell ref="F422:G422"/>
    <mergeCell ref="H422:I422"/>
    <mergeCell ref="J422:K422"/>
    <mergeCell ref="B423:C423"/>
    <mergeCell ref="D423:E423"/>
    <mergeCell ref="F423:G423"/>
    <mergeCell ref="H423:I423"/>
    <mergeCell ref="J423:K423"/>
    <mergeCell ref="B414:C414"/>
    <mergeCell ref="D414:E414"/>
    <mergeCell ref="F414:G414"/>
    <mergeCell ref="H414:I414"/>
    <mergeCell ref="J414:K414"/>
    <mergeCell ref="B412:C412"/>
    <mergeCell ref="D412:E412"/>
    <mergeCell ref="F412:G412"/>
    <mergeCell ref="H412:I412"/>
    <mergeCell ref="J412:K412"/>
    <mergeCell ref="B413:C413"/>
    <mergeCell ref="D413:E413"/>
    <mergeCell ref="F413:G413"/>
    <mergeCell ref="H413:I413"/>
    <mergeCell ref="J413:K413"/>
    <mergeCell ref="B420:C420"/>
    <mergeCell ref="D420:E420"/>
    <mergeCell ref="F420:G420"/>
    <mergeCell ref="H420:I420"/>
    <mergeCell ref="J420:K420"/>
    <mergeCell ref="B415:C415"/>
    <mergeCell ref="D415:E415"/>
    <mergeCell ref="F415:G415"/>
    <mergeCell ref="H415:I415"/>
    <mergeCell ref="J415:K415"/>
    <mergeCell ref="B416:C416"/>
    <mergeCell ref="D416:E416"/>
    <mergeCell ref="F416:G416"/>
    <mergeCell ref="H416:I416"/>
    <mergeCell ref="J416:K416"/>
    <mergeCell ref="B419:C419"/>
    <mergeCell ref="D419:E419"/>
    <mergeCell ref="F419:G419"/>
    <mergeCell ref="H419:I419"/>
    <mergeCell ref="J419:K419"/>
    <mergeCell ref="B138:C138"/>
    <mergeCell ref="D138:E138"/>
    <mergeCell ref="F138:G138"/>
    <mergeCell ref="H138:I138"/>
    <mergeCell ref="J138:K138"/>
    <mergeCell ref="B134:K134"/>
    <mergeCell ref="D271:E271"/>
    <mergeCell ref="F271:G271"/>
    <mergeCell ref="B274:C274"/>
    <mergeCell ref="D274:E274"/>
    <mergeCell ref="F274:G274"/>
    <mergeCell ref="B151:C151"/>
    <mergeCell ref="D151:E151"/>
    <mergeCell ref="F151:G151"/>
    <mergeCell ref="B155:K155"/>
    <mergeCell ref="B157:K157"/>
    <mergeCell ref="B270:C270"/>
    <mergeCell ref="D270:E270"/>
    <mergeCell ref="F270:G270"/>
    <mergeCell ref="B268:C268"/>
    <mergeCell ref="D268:E268"/>
    <mergeCell ref="F268:G268"/>
    <mergeCell ref="H268:I268"/>
    <mergeCell ref="J268:K268"/>
    <mergeCell ref="D293:E293"/>
    <mergeCell ref="H304:I304"/>
    <mergeCell ref="J304:K304"/>
    <mergeCell ref="B306:C306"/>
    <mergeCell ref="D306:E306"/>
    <mergeCell ref="F306:G306"/>
    <mergeCell ref="B312:K312"/>
    <mergeCell ref="B316:K316"/>
    <mergeCell ref="B320:K320"/>
    <mergeCell ref="B304:C304"/>
    <mergeCell ref="D304:E304"/>
    <mergeCell ref="F304:G304"/>
    <mergeCell ref="B305:C305"/>
    <mergeCell ref="D305:E305"/>
    <mergeCell ref="F305:G305"/>
    <mergeCell ref="B318:K318"/>
    <mergeCell ref="B319:K319"/>
    <mergeCell ref="B310:K310"/>
    <mergeCell ref="B311:K311"/>
    <mergeCell ref="B314:K314"/>
    <mergeCell ref="B315:K315"/>
    <mergeCell ref="B300:C300"/>
    <mergeCell ref="D300:E300"/>
    <mergeCell ref="F300:G300"/>
    <mergeCell ref="B327:C327"/>
    <mergeCell ref="D327:E327"/>
    <mergeCell ref="F327:G327"/>
    <mergeCell ref="H327:I327"/>
    <mergeCell ref="J327:K327"/>
    <mergeCell ref="B326:C326"/>
    <mergeCell ref="D326:E326"/>
    <mergeCell ref="F326:G326"/>
    <mergeCell ref="H326:I326"/>
    <mergeCell ref="J326:K326"/>
    <mergeCell ref="B357:C357"/>
    <mergeCell ref="D357:E357"/>
    <mergeCell ref="F357:G357"/>
    <mergeCell ref="H357:I357"/>
    <mergeCell ref="J357:K357"/>
    <mergeCell ref="H364:I364"/>
    <mergeCell ref="J364:K364"/>
    <mergeCell ref="B366:C366"/>
    <mergeCell ref="D366:E366"/>
    <mergeCell ref="F366:G366"/>
    <mergeCell ref="B362:C362"/>
    <mergeCell ref="D362:E362"/>
    <mergeCell ref="F362:G362"/>
    <mergeCell ref="H362:I362"/>
    <mergeCell ref="J362:K362"/>
    <mergeCell ref="B363:C363"/>
    <mergeCell ref="D363:E363"/>
    <mergeCell ref="F363:G363"/>
    <mergeCell ref="H363:I363"/>
    <mergeCell ref="J363:K363"/>
    <mergeCell ref="B359:C359"/>
    <mergeCell ref="D359:E359"/>
    <mergeCell ref="F359:G359"/>
    <mergeCell ref="H359:I359"/>
    <mergeCell ref="B376:K376"/>
    <mergeCell ref="B380:K380"/>
    <mergeCell ref="B387:C387"/>
    <mergeCell ref="D387:E387"/>
    <mergeCell ref="F387:G387"/>
    <mergeCell ref="H387:I387"/>
    <mergeCell ref="J387:K387"/>
    <mergeCell ref="H394:I394"/>
    <mergeCell ref="J394:K394"/>
    <mergeCell ref="B393:C393"/>
    <mergeCell ref="D393:E393"/>
    <mergeCell ref="F393:G393"/>
    <mergeCell ref="H393:I393"/>
    <mergeCell ref="J393:K393"/>
    <mergeCell ref="B394:C394"/>
    <mergeCell ref="D394:E394"/>
    <mergeCell ref="F394:G394"/>
    <mergeCell ref="J392:K392"/>
    <mergeCell ref="B384:C384"/>
    <mergeCell ref="D384:E384"/>
    <mergeCell ref="F384:G384"/>
    <mergeCell ref="H384:I384"/>
    <mergeCell ref="J384:K384"/>
    <mergeCell ref="B385:C385"/>
    <mergeCell ref="B430:K430"/>
    <mergeCell ref="B417:C417"/>
    <mergeCell ref="D417:E417"/>
    <mergeCell ref="F417:G417"/>
    <mergeCell ref="H417:I417"/>
    <mergeCell ref="J417:K417"/>
    <mergeCell ref="H424:I424"/>
    <mergeCell ref="J424:K424"/>
    <mergeCell ref="B426:C426"/>
    <mergeCell ref="D426:E426"/>
    <mergeCell ref="F426:G426"/>
    <mergeCell ref="B424:C424"/>
    <mergeCell ref="D424:E424"/>
    <mergeCell ref="F424:G424"/>
    <mergeCell ref="B425:C425"/>
    <mergeCell ref="D425:E425"/>
    <mergeCell ref="F425:G425"/>
    <mergeCell ref="B429:K429"/>
    <mergeCell ref="B421:C421"/>
    <mergeCell ref="D421:E421"/>
    <mergeCell ref="F421:G421"/>
    <mergeCell ref="H421:I421"/>
    <mergeCell ref="J421:K421"/>
    <mergeCell ref="B422:C422"/>
  </mergeCells>
  <dataValidations count="8">
    <dataValidation type="textLength" operator="lessThan" showInputMessage="1" showErrorMessage="1" errorTitle="Limited to 150 characters" error="This cell is limited to 150 characters including spaces." sqref="B61:C61" xr:uid="{00000000-0002-0000-0400-000000000000}">
      <formula1>150</formula1>
    </dataValidation>
    <dataValidation type="textLength" operator="lessThanOrEqual" allowBlank="1" showInputMessage="1" showErrorMessage="1" errorTitle="Cell limited to 2000 characters " error="This cell is limited to 2000 characters including spaces." sqref="B430:K430" xr:uid="{C51E532E-516A-4730-A586-8D9DEA15DC35}">
      <formula1>2000</formula1>
    </dataValidation>
    <dataValidation type="list" allowBlank="1" showInputMessage="1" showErrorMessage="1" sqref="B252:K252 C158:K158 B132:K132 C188:K188 B162:K162 C218:K218 B192:K192 C248:K248 B222:K222 C128:K128" xr:uid="{DE3407D6-E800-46A5-AB41-1F86406685A5}">
      <formula1>$S$278:$S$282</formula1>
    </dataValidation>
    <dataValidation type="textLength" operator="lessThanOrEqual" allowBlank="1" showInputMessage="1" showErrorMessage="1" errorTitle="Cell limited to 150 characters" error=" This cell is limited to 150 characters including spaces." sqref="B137:K137 B139:K139 B141:K141 B197:K197 B199:K199 B201:K201 B167:K167 B169:K169 B171:K171 B227:K227 B229:K229 B231:K231 B257:K257 B259:K259 B261:K261 B294:K294 B292:K292 B296:K296 B324:K324 B354:K354 B322:K322 B326:K326 B352:K352 B356:K356 B384:K384 B382:K382 B386:K386 B414:K414 B412:K412 B416:K416" xr:uid="{D59855C3-FC5B-4054-B8B7-C3E4A50E570E}">
      <formula1>150</formula1>
    </dataValidation>
    <dataValidation type="textLength" operator="lessThanOrEqual" showInputMessage="1" showErrorMessage="1" errorTitle="Cell limited to 500 characters" error="This cell is limited to 500 characters including spaces." sqref="B126 B130 B186 B160 B156 B134 B286 B216 B190 B246 B220 B250 B290 B282:K282 B316 B320 B346 B312:K312 B376 B380 B350 B280:K280 B310:K310 B342:K342 B372:K372 B370:K370 B184 B254 B224 B194 B164 B124:K124 B154:K154 B214:K214 B244:K244 B340:K340 B406 B410 B402:K402 B400:K400" xr:uid="{4833DF80-2371-42A1-9A11-8F75F1008F9F}">
      <formula1>500</formula1>
    </dataValidation>
    <dataValidation type="textLength" operator="lessThan" showInputMessage="1" showErrorMessage="1" errorTitle="Cell limited to 150 characters" error="This cell is limited to 150 characters including spaces." sqref="B63:K63 B75:K75 B77:K77 B89:K89 B91:K91 B103:K103 B105:K105 B117:K117 B119:K119 D61:K61" xr:uid="{00000000-0002-0000-0400-000006000000}">
      <formula1>150</formula1>
    </dataValidation>
    <dataValidation type="textLength" operator="lessThan" showInputMessage="1" showErrorMessage="1" errorTitle="Cell limited to 500 characters" error="This cell is limited to 500 characters including spaces." sqref="B16:K19 B23:K26 B30:K33 B37:K40 B44:K47 B58 B72 B86 B100 B114 B81 B95 B109 B53:K56 B67" xr:uid="{00000000-0002-0000-0400-000007000000}">
      <formula1>500</formula1>
    </dataValidation>
    <dataValidation type="list" allowBlank="1" showInputMessage="1" showErrorMessage="1" sqref="B374:K374 B344:K344 B314:K314 B284:K284 B288:K288 B318:K318 B348:K348 B378:K378 B408:K408 B404:K404" xr:uid="{1BCB804E-BBF6-4C4F-A3B9-F07F5EAFD52E}">
      <formula1>$S$124:$S$128</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440"/>
  <sheetViews>
    <sheetView showGridLines="0" zoomScaleNormal="100" workbookViewId="0">
      <selection activeCell="B406" sqref="B406:K406"/>
    </sheetView>
  </sheetViews>
  <sheetFormatPr defaultRowHeight="15" outlineLevelRow="1" x14ac:dyDescent="0.25"/>
  <cols>
    <col min="1" max="1" width="2.7109375" style="40" customWidth="1"/>
    <col min="2" max="11" width="15.42578125" style="40" customWidth="1"/>
    <col min="12" max="18" width="9.140625" style="40"/>
    <col min="19" max="20" width="8.7109375" style="40" hidden="1" customWidth="1"/>
    <col min="21" max="16384" width="9.140625" style="40"/>
  </cols>
  <sheetData>
    <row r="1" spans="2:20" ht="15.75" thickBot="1" x14ac:dyDescent="0.3"/>
    <row r="2" spans="2:20" ht="15.75" thickBot="1" x14ac:dyDescent="0.3">
      <c r="B2" s="47" t="s">
        <v>75</v>
      </c>
      <c r="C2" s="48"/>
      <c r="D2" s="147" t="str">
        <f>'Project Overview '!D34:H34</f>
        <v>[Research Program 5 Name]</v>
      </c>
      <c r="E2" s="147"/>
      <c r="F2" s="147"/>
      <c r="G2" s="147"/>
      <c r="H2" s="147"/>
      <c r="I2" s="48"/>
      <c r="J2" s="48"/>
      <c r="K2" s="69"/>
    </row>
    <row r="3" spans="2:20" ht="15.75" thickBot="1" x14ac:dyDescent="0.3"/>
    <row r="4" spans="2:20" ht="15.75" thickBot="1" x14ac:dyDescent="0.3">
      <c r="B4" s="74" t="str">
        <f>CONCATENATE("Total Inputs - ",B2)</f>
        <v>Total Inputs - Research Program 5</v>
      </c>
      <c r="C4" s="71"/>
      <c r="D4" s="71" t="str">
        <f>D2</f>
        <v>[Research Program 5 Name]</v>
      </c>
      <c r="E4" s="71"/>
      <c r="F4" s="71"/>
      <c r="G4" s="71"/>
      <c r="H4" s="71"/>
      <c r="I4" s="71"/>
      <c r="J4" s="71"/>
      <c r="K4" s="72"/>
    </row>
    <row r="5" spans="2:20" ht="15.75" outlineLevel="1" thickBot="1" x14ac:dyDescent="0.3"/>
    <row r="6" spans="2:20" ht="15.75" outlineLevel="1" thickBot="1" x14ac:dyDescent="0.3">
      <c r="B6" s="75" t="s">
        <v>1</v>
      </c>
      <c r="C6" s="76" t="s">
        <v>2</v>
      </c>
      <c r="D6" s="76" t="s">
        <v>3</v>
      </c>
      <c r="E6" s="76" t="s">
        <v>4</v>
      </c>
      <c r="F6" s="76" t="s">
        <v>5</v>
      </c>
      <c r="G6" s="76" t="s">
        <v>6</v>
      </c>
      <c r="H6" s="76" t="s">
        <v>7</v>
      </c>
      <c r="I6" s="76" t="s">
        <v>8</v>
      </c>
      <c r="J6" s="76" t="s">
        <v>9</v>
      </c>
      <c r="K6" s="77" t="s">
        <v>10</v>
      </c>
    </row>
    <row r="7" spans="2:20" ht="15.75" outlineLevel="1" thickBot="1" x14ac:dyDescent="0.3">
      <c r="B7" s="103">
        <v>0</v>
      </c>
      <c r="C7" s="103">
        <v>0</v>
      </c>
      <c r="D7" s="103">
        <v>0</v>
      </c>
      <c r="E7" s="103">
        <v>0</v>
      </c>
      <c r="F7" s="103">
        <v>0</v>
      </c>
      <c r="G7" s="103">
        <v>0</v>
      </c>
      <c r="H7" s="103">
        <v>0</v>
      </c>
      <c r="I7" s="103">
        <v>0</v>
      </c>
      <c r="J7" s="103">
        <v>0</v>
      </c>
      <c r="K7" s="103">
        <v>0</v>
      </c>
    </row>
    <row r="8" spans="2:20" ht="15.75" outlineLevel="1" thickBot="1" x14ac:dyDescent="0.3">
      <c r="B8" s="78"/>
      <c r="C8" s="78"/>
      <c r="D8" s="78"/>
      <c r="E8" s="78"/>
      <c r="F8" s="78"/>
      <c r="G8" s="78"/>
      <c r="H8" s="78"/>
      <c r="I8" s="78"/>
      <c r="J8" s="78"/>
      <c r="K8" s="78"/>
    </row>
    <row r="9" spans="2:20" ht="15.75" outlineLevel="1" thickBot="1" x14ac:dyDescent="0.3">
      <c r="B9" s="78"/>
      <c r="C9" s="78"/>
      <c r="D9" s="78"/>
      <c r="E9" s="78"/>
      <c r="F9" s="75" t="s">
        <v>32</v>
      </c>
      <c r="G9" s="77" t="s">
        <v>33</v>
      </c>
      <c r="H9" s="78"/>
      <c r="I9" s="78"/>
      <c r="J9" s="75" t="s">
        <v>171</v>
      </c>
      <c r="K9" s="77" t="s">
        <v>172</v>
      </c>
    </row>
    <row r="10" spans="2:20" ht="15.75" outlineLevel="1" thickBot="1" x14ac:dyDescent="0.3">
      <c r="B10" s="78"/>
      <c r="C10" s="78"/>
      <c r="D10" s="78"/>
      <c r="E10" s="78"/>
      <c r="F10" s="79">
        <f>SUM(B7:K7)</f>
        <v>0</v>
      </c>
      <c r="G10" s="80">
        <f>NPV(0.05,B7:K7)</f>
        <v>0</v>
      </c>
      <c r="H10" s="78"/>
      <c r="I10" s="78"/>
      <c r="J10" s="79">
        <f>SUM('RP 1'!$F$10,'RP 2'!$F$10,'RP 3'!$F$10,'RP 4'!$F$10,'RP 5'!$F$10)</f>
        <v>0</v>
      </c>
      <c r="K10" s="80">
        <f>SUM('RP 1'!$G$10,'RP 2'!$G$10,'RP 3'!$G$10,'RP 4'!$G$10,'RP 5'!$G$10)</f>
        <v>0</v>
      </c>
      <c r="S10" s="81"/>
      <c r="T10" s="81"/>
    </row>
    <row r="11" spans="2:20" ht="15.75" thickBot="1" x14ac:dyDescent="0.3">
      <c r="S11" s="81"/>
      <c r="T11" s="81"/>
    </row>
    <row r="12" spans="2:20" ht="15.75" thickBot="1" x14ac:dyDescent="0.3">
      <c r="B12" s="74" t="str">
        <f>CONCATENATE("Activities - ",B2)</f>
        <v>Activities - Research Program 5</v>
      </c>
      <c r="C12" s="71"/>
      <c r="D12" s="71" t="str">
        <f>D2</f>
        <v>[Research Program 5 Name]</v>
      </c>
      <c r="E12" s="71"/>
      <c r="F12" s="71"/>
      <c r="G12" s="71"/>
      <c r="H12" s="71"/>
      <c r="I12" s="71"/>
      <c r="J12" s="71"/>
      <c r="K12" s="72"/>
      <c r="S12" s="81"/>
      <c r="T12" s="81"/>
    </row>
    <row r="13" spans="2:20" ht="15.75" outlineLevel="1" thickBot="1" x14ac:dyDescent="0.3">
      <c r="S13" s="81"/>
      <c r="T13" s="81"/>
    </row>
    <row r="14" spans="2:20" ht="15.75" outlineLevel="1" thickBot="1" x14ac:dyDescent="0.3">
      <c r="B14" s="82" t="s">
        <v>151</v>
      </c>
      <c r="C14" s="83"/>
      <c r="D14" s="83"/>
      <c r="E14" s="83"/>
      <c r="F14" s="83"/>
      <c r="G14" s="83"/>
      <c r="H14" s="83"/>
      <c r="I14" s="83"/>
      <c r="J14" s="83"/>
      <c r="K14" s="84"/>
      <c r="S14" s="81"/>
      <c r="T14" s="81"/>
    </row>
    <row r="15" spans="2:20" ht="15.75" outlineLevel="1" thickBot="1" x14ac:dyDescent="0.3">
      <c r="B15" s="85" t="s">
        <v>11</v>
      </c>
      <c r="C15" s="86"/>
      <c r="D15" s="86"/>
      <c r="E15" s="86"/>
      <c r="F15" s="86"/>
      <c r="G15" s="86"/>
      <c r="H15" s="86"/>
      <c r="I15" s="86"/>
      <c r="J15" s="86"/>
      <c r="K15" s="87"/>
      <c r="S15" s="81"/>
      <c r="T15" s="81"/>
    </row>
    <row r="16" spans="2:20" outlineLevel="1" x14ac:dyDescent="0.25">
      <c r="B16" s="134" t="s">
        <v>44</v>
      </c>
      <c r="C16" s="135"/>
      <c r="D16" s="135"/>
      <c r="E16" s="135"/>
      <c r="F16" s="135"/>
      <c r="G16" s="135"/>
      <c r="H16" s="135"/>
      <c r="I16" s="135"/>
      <c r="J16" s="135"/>
      <c r="K16" s="136"/>
      <c r="S16" s="81"/>
      <c r="T16" s="81"/>
    </row>
    <row r="17" spans="2:20" outlineLevel="1" x14ac:dyDescent="0.25">
      <c r="B17" s="137"/>
      <c r="C17" s="138"/>
      <c r="D17" s="138"/>
      <c r="E17" s="138"/>
      <c r="F17" s="138"/>
      <c r="G17" s="138"/>
      <c r="H17" s="138"/>
      <c r="I17" s="138"/>
      <c r="J17" s="138"/>
      <c r="K17" s="139"/>
      <c r="S17" s="81"/>
      <c r="T17" s="81"/>
    </row>
    <row r="18" spans="2:20" outlineLevel="1" x14ac:dyDescent="0.25">
      <c r="B18" s="137"/>
      <c r="C18" s="138"/>
      <c r="D18" s="138"/>
      <c r="E18" s="138"/>
      <c r="F18" s="138"/>
      <c r="G18" s="138"/>
      <c r="H18" s="138"/>
      <c r="I18" s="138"/>
      <c r="J18" s="138"/>
      <c r="K18" s="139"/>
      <c r="S18" s="81"/>
      <c r="T18" s="81"/>
    </row>
    <row r="19" spans="2:20" ht="15.75" outlineLevel="1" thickBot="1" x14ac:dyDescent="0.3">
      <c r="B19" s="140"/>
      <c r="C19" s="141"/>
      <c r="D19" s="141"/>
      <c r="E19" s="141"/>
      <c r="F19" s="141"/>
      <c r="G19" s="141"/>
      <c r="H19" s="141"/>
      <c r="I19" s="141"/>
      <c r="J19" s="141"/>
      <c r="K19" s="142"/>
      <c r="S19" s="81"/>
      <c r="T19" s="81"/>
    </row>
    <row r="20" spans="2:20" ht="15.75" outlineLevel="1" thickBot="1" x14ac:dyDescent="0.3">
      <c r="S20" s="81"/>
      <c r="T20" s="81"/>
    </row>
    <row r="21" spans="2:20" ht="15.75" outlineLevel="1" thickBot="1" x14ac:dyDescent="0.3">
      <c r="B21" s="82" t="s">
        <v>152</v>
      </c>
      <c r="C21" s="83"/>
      <c r="D21" s="83"/>
      <c r="E21" s="83"/>
      <c r="F21" s="83"/>
      <c r="G21" s="83"/>
      <c r="H21" s="83"/>
      <c r="I21" s="83"/>
      <c r="J21" s="83"/>
      <c r="K21" s="84"/>
      <c r="S21" s="81"/>
      <c r="T21" s="81"/>
    </row>
    <row r="22" spans="2:20" ht="15.75" outlineLevel="1" thickBot="1" x14ac:dyDescent="0.3">
      <c r="B22" s="85" t="s">
        <v>11</v>
      </c>
      <c r="C22" s="86"/>
      <c r="D22" s="86"/>
      <c r="E22" s="86"/>
      <c r="F22" s="86"/>
      <c r="G22" s="86"/>
      <c r="H22" s="86"/>
      <c r="I22" s="86"/>
      <c r="J22" s="86"/>
      <c r="K22" s="87"/>
      <c r="S22" s="81"/>
      <c r="T22" s="81"/>
    </row>
    <row r="23" spans="2:20" outlineLevel="1" x14ac:dyDescent="0.25">
      <c r="B23" s="134" t="s">
        <v>44</v>
      </c>
      <c r="C23" s="135"/>
      <c r="D23" s="135"/>
      <c r="E23" s="135"/>
      <c r="F23" s="135"/>
      <c r="G23" s="135"/>
      <c r="H23" s="135"/>
      <c r="I23" s="135"/>
      <c r="J23" s="135"/>
      <c r="K23" s="136"/>
      <c r="S23" s="81"/>
      <c r="T23" s="81"/>
    </row>
    <row r="24" spans="2:20" outlineLevel="1" x14ac:dyDescent="0.25">
      <c r="B24" s="137"/>
      <c r="C24" s="138"/>
      <c r="D24" s="138"/>
      <c r="E24" s="138"/>
      <c r="F24" s="138"/>
      <c r="G24" s="138"/>
      <c r="H24" s="138"/>
      <c r="I24" s="138"/>
      <c r="J24" s="138"/>
      <c r="K24" s="139"/>
      <c r="S24" s="81"/>
      <c r="T24" s="81"/>
    </row>
    <row r="25" spans="2:20" outlineLevel="1" x14ac:dyDescent="0.25">
      <c r="B25" s="137"/>
      <c r="C25" s="138"/>
      <c r="D25" s="138"/>
      <c r="E25" s="138"/>
      <c r="F25" s="138"/>
      <c r="G25" s="138"/>
      <c r="H25" s="138"/>
      <c r="I25" s="138"/>
      <c r="J25" s="138"/>
      <c r="K25" s="139"/>
      <c r="S25" s="81"/>
      <c r="T25" s="81"/>
    </row>
    <row r="26" spans="2:20" ht="15.75" outlineLevel="1" thickBot="1" x14ac:dyDescent="0.3">
      <c r="B26" s="140"/>
      <c r="C26" s="141"/>
      <c r="D26" s="141"/>
      <c r="E26" s="141"/>
      <c r="F26" s="141"/>
      <c r="G26" s="141"/>
      <c r="H26" s="141"/>
      <c r="I26" s="141"/>
      <c r="J26" s="141"/>
      <c r="K26" s="142"/>
      <c r="S26" s="81"/>
      <c r="T26" s="81"/>
    </row>
    <row r="27" spans="2:20" ht="15.75" outlineLevel="1" thickBot="1" x14ac:dyDescent="0.3">
      <c r="S27" s="81"/>
      <c r="T27" s="81"/>
    </row>
    <row r="28" spans="2:20" ht="15.75" outlineLevel="1" thickBot="1" x14ac:dyDescent="0.3">
      <c r="B28" s="82" t="s">
        <v>153</v>
      </c>
      <c r="C28" s="83"/>
      <c r="D28" s="83"/>
      <c r="E28" s="83"/>
      <c r="F28" s="83"/>
      <c r="G28" s="83"/>
      <c r="H28" s="83"/>
      <c r="I28" s="83"/>
      <c r="J28" s="83"/>
      <c r="K28" s="84"/>
      <c r="S28" s="81"/>
      <c r="T28" s="81"/>
    </row>
    <row r="29" spans="2:20" ht="15.75" outlineLevel="1" thickBot="1" x14ac:dyDescent="0.3">
      <c r="B29" s="85" t="s">
        <v>11</v>
      </c>
      <c r="C29" s="86"/>
      <c r="D29" s="86"/>
      <c r="E29" s="86"/>
      <c r="F29" s="86"/>
      <c r="G29" s="86"/>
      <c r="H29" s="86"/>
      <c r="I29" s="86"/>
      <c r="J29" s="86"/>
      <c r="K29" s="87"/>
      <c r="S29" s="81"/>
      <c r="T29" s="81"/>
    </row>
    <row r="30" spans="2:20" outlineLevel="1" x14ac:dyDescent="0.25">
      <c r="B30" s="134" t="s">
        <v>44</v>
      </c>
      <c r="C30" s="135"/>
      <c r="D30" s="135"/>
      <c r="E30" s="135"/>
      <c r="F30" s="135"/>
      <c r="G30" s="135"/>
      <c r="H30" s="135"/>
      <c r="I30" s="135"/>
      <c r="J30" s="135"/>
      <c r="K30" s="136"/>
      <c r="S30" s="81"/>
      <c r="T30" s="81"/>
    </row>
    <row r="31" spans="2:20" outlineLevel="1" x14ac:dyDescent="0.25">
      <c r="B31" s="137"/>
      <c r="C31" s="138"/>
      <c r="D31" s="138"/>
      <c r="E31" s="138"/>
      <c r="F31" s="138"/>
      <c r="G31" s="138"/>
      <c r="H31" s="138"/>
      <c r="I31" s="138"/>
      <c r="J31" s="138"/>
      <c r="K31" s="139"/>
      <c r="S31" s="81"/>
      <c r="T31" s="81"/>
    </row>
    <row r="32" spans="2:20" outlineLevel="1" x14ac:dyDescent="0.25">
      <c r="B32" s="137"/>
      <c r="C32" s="138"/>
      <c r="D32" s="138"/>
      <c r="E32" s="138"/>
      <c r="F32" s="138"/>
      <c r="G32" s="138"/>
      <c r="H32" s="138"/>
      <c r="I32" s="138"/>
      <c r="J32" s="138"/>
      <c r="K32" s="139"/>
      <c r="S32" s="81"/>
      <c r="T32" s="81"/>
    </row>
    <row r="33" spans="2:20" ht="15.75" outlineLevel="1" thickBot="1" x14ac:dyDescent="0.3">
      <c r="B33" s="140"/>
      <c r="C33" s="141"/>
      <c r="D33" s="141"/>
      <c r="E33" s="141"/>
      <c r="F33" s="141"/>
      <c r="G33" s="141"/>
      <c r="H33" s="141"/>
      <c r="I33" s="141"/>
      <c r="J33" s="141"/>
      <c r="K33" s="142"/>
      <c r="S33" s="81"/>
      <c r="T33" s="81"/>
    </row>
    <row r="34" spans="2:20" ht="15.75" outlineLevel="1" thickBot="1" x14ac:dyDescent="0.3">
      <c r="S34" s="81"/>
      <c r="T34" s="81"/>
    </row>
    <row r="35" spans="2:20" ht="15.75" outlineLevel="1" thickBot="1" x14ac:dyDescent="0.3">
      <c r="B35" s="82" t="s">
        <v>154</v>
      </c>
      <c r="C35" s="83"/>
      <c r="D35" s="83"/>
      <c r="E35" s="83"/>
      <c r="F35" s="83"/>
      <c r="G35" s="83"/>
      <c r="H35" s="83"/>
      <c r="I35" s="83"/>
      <c r="J35" s="83"/>
      <c r="K35" s="84"/>
      <c r="S35" s="81"/>
      <c r="T35" s="81"/>
    </row>
    <row r="36" spans="2:20" ht="15.75" outlineLevel="1" thickBot="1" x14ac:dyDescent="0.3">
      <c r="B36" s="85" t="s">
        <v>11</v>
      </c>
      <c r="C36" s="86"/>
      <c r="D36" s="86"/>
      <c r="E36" s="86"/>
      <c r="F36" s="86"/>
      <c r="G36" s="86"/>
      <c r="H36" s="86"/>
      <c r="I36" s="86"/>
      <c r="J36" s="86"/>
      <c r="K36" s="87"/>
      <c r="S36" s="81"/>
      <c r="T36" s="81"/>
    </row>
    <row r="37" spans="2:20" outlineLevel="1" x14ac:dyDescent="0.25">
      <c r="B37" s="134" t="s">
        <v>44</v>
      </c>
      <c r="C37" s="135"/>
      <c r="D37" s="135"/>
      <c r="E37" s="135"/>
      <c r="F37" s="135"/>
      <c r="G37" s="135"/>
      <c r="H37" s="135"/>
      <c r="I37" s="135"/>
      <c r="J37" s="135"/>
      <c r="K37" s="136"/>
      <c r="S37" s="81"/>
      <c r="T37" s="81"/>
    </row>
    <row r="38" spans="2:20" outlineLevel="1" x14ac:dyDescent="0.25">
      <c r="B38" s="137"/>
      <c r="C38" s="138"/>
      <c r="D38" s="138"/>
      <c r="E38" s="138"/>
      <c r="F38" s="138"/>
      <c r="G38" s="138"/>
      <c r="H38" s="138"/>
      <c r="I38" s="138"/>
      <c r="J38" s="138"/>
      <c r="K38" s="139"/>
      <c r="S38" s="81"/>
      <c r="T38" s="81"/>
    </row>
    <row r="39" spans="2:20" outlineLevel="1" x14ac:dyDescent="0.25">
      <c r="B39" s="137"/>
      <c r="C39" s="138"/>
      <c r="D39" s="138"/>
      <c r="E39" s="138"/>
      <c r="F39" s="138"/>
      <c r="G39" s="138"/>
      <c r="H39" s="138"/>
      <c r="I39" s="138"/>
      <c r="J39" s="138"/>
      <c r="K39" s="139"/>
      <c r="S39" s="81"/>
      <c r="T39" s="81"/>
    </row>
    <row r="40" spans="2:20" ht="15.75" outlineLevel="1" thickBot="1" x14ac:dyDescent="0.3">
      <c r="B40" s="140"/>
      <c r="C40" s="141"/>
      <c r="D40" s="141"/>
      <c r="E40" s="141"/>
      <c r="F40" s="141"/>
      <c r="G40" s="141"/>
      <c r="H40" s="141"/>
      <c r="I40" s="141"/>
      <c r="J40" s="141"/>
      <c r="K40" s="142"/>
      <c r="S40" s="81"/>
      <c r="T40" s="81"/>
    </row>
    <row r="41" spans="2:20" ht="15.75" outlineLevel="1" thickBot="1" x14ac:dyDescent="0.3">
      <c r="S41" s="81"/>
      <c r="T41" s="81"/>
    </row>
    <row r="42" spans="2:20" ht="15.75" outlineLevel="1" thickBot="1" x14ac:dyDescent="0.3">
      <c r="B42" s="82" t="s">
        <v>155</v>
      </c>
      <c r="C42" s="83"/>
      <c r="D42" s="83"/>
      <c r="E42" s="83"/>
      <c r="F42" s="83"/>
      <c r="G42" s="83"/>
      <c r="H42" s="83"/>
      <c r="I42" s="83"/>
      <c r="J42" s="83"/>
      <c r="K42" s="84"/>
      <c r="S42" s="81"/>
      <c r="T42" s="81"/>
    </row>
    <row r="43" spans="2:20" ht="15.75" outlineLevel="1" thickBot="1" x14ac:dyDescent="0.3">
      <c r="B43" s="85" t="s">
        <v>11</v>
      </c>
      <c r="C43" s="86"/>
      <c r="D43" s="86"/>
      <c r="E43" s="86"/>
      <c r="F43" s="86"/>
      <c r="G43" s="86"/>
      <c r="H43" s="86"/>
      <c r="I43" s="86"/>
      <c r="J43" s="86"/>
      <c r="K43" s="87"/>
      <c r="S43" s="81"/>
      <c r="T43" s="81"/>
    </row>
    <row r="44" spans="2:20" outlineLevel="1" x14ac:dyDescent="0.25">
      <c r="B44" s="134" t="s">
        <v>44</v>
      </c>
      <c r="C44" s="135"/>
      <c r="D44" s="135"/>
      <c r="E44" s="135"/>
      <c r="F44" s="135"/>
      <c r="G44" s="135"/>
      <c r="H44" s="135"/>
      <c r="I44" s="135"/>
      <c r="J44" s="135"/>
      <c r="K44" s="136"/>
      <c r="S44" s="81"/>
      <c r="T44" s="81"/>
    </row>
    <row r="45" spans="2:20" outlineLevel="1" x14ac:dyDescent="0.25">
      <c r="B45" s="137"/>
      <c r="C45" s="138"/>
      <c r="D45" s="138"/>
      <c r="E45" s="138"/>
      <c r="F45" s="138"/>
      <c r="G45" s="138"/>
      <c r="H45" s="138"/>
      <c r="I45" s="138"/>
      <c r="J45" s="138"/>
      <c r="K45" s="139"/>
      <c r="S45" s="81"/>
      <c r="T45" s="81"/>
    </row>
    <row r="46" spans="2:20" outlineLevel="1" x14ac:dyDescent="0.25">
      <c r="B46" s="137"/>
      <c r="C46" s="138"/>
      <c r="D46" s="138"/>
      <c r="E46" s="138"/>
      <c r="F46" s="138"/>
      <c r="G46" s="138"/>
      <c r="H46" s="138"/>
      <c r="I46" s="138"/>
      <c r="J46" s="138"/>
      <c r="K46" s="139"/>
      <c r="S46" s="81"/>
      <c r="T46" s="81"/>
    </row>
    <row r="47" spans="2:20" ht="15.75" outlineLevel="1" thickBot="1" x14ac:dyDescent="0.3">
      <c r="B47" s="140"/>
      <c r="C47" s="141"/>
      <c r="D47" s="141"/>
      <c r="E47" s="141"/>
      <c r="F47" s="141"/>
      <c r="G47" s="141"/>
      <c r="H47" s="141"/>
      <c r="I47" s="141"/>
      <c r="J47" s="141"/>
      <c r="K47" s="142"/>
      <c r="S47" s="81"/>
      <c r="T47" s="81"/>
    </row>
    <row r="48" spans="2:20" ht="15.75" thickBot="1" x14ac:dyDescent="0.3">
      <c r="S48" s="81"/>
      <c r="T48" s="81"/>
    </row>
    <row r="49" spans="2:20" ht="15.75" collapsed="1" thickBot="1" x14ac:dyDescent="0.3">
      <c r="B49" s="74" t="str">
        <f>CONCATENATE("Outputs - ",B2)</f>
        <v>Outputs - Research Program 5</v>
      </c>
      <c r="C49" s="71"/>
      <c r="D49" s="71" t="str">
        <f>D2</f>
        <v>[Research Program 5 Name]</v>
      </c>
      <c r="E49" s="71"/>
      <c r="F49" s="71"/>
      <c r="G49" s="71"/>
      <c r="H49" s="71"/>
      <c r="I49" s="71"/>
      <c r="J49" s="71"/>
      <c r="K49" s="72"/>
      <c r="S49" s="81"/>
      <c r="T49" s="81"/>
    </row>
    <row r="50" spans="2:20" ht="15.75" outlineLevel="1" thickBot="1" x14ac:dyDescent="0.3">
      <c r="S50" s="81"/>
      <c r="T50" s="81"/>
    </row>
    <row r="51" spans="2:20" ht="15.75" outlineLevel="1" thickBot="1" x14ac:dyDescent="0.3">
      <c r="B51" s="82" t="s">
        <v>156</v>
      </c>
      <c r="C51" s="83"/>
      <c r="D51" s="83"/>
      <c r="E51" s="83"/>
      <c r="F51" s="83"/>
      <c r="G51" s="83"/>
      <c r="H51" s="83"/>
      <c r="I51" s="83"/>
      <c r="J51" s="83"/>
      <c r="K51" s="84"/>
      <c r="S51" s="81"/>
      <c r="T51" s="81"/>
    </row>
    <row r="52" spans="2:20" ht="15.75" outlineLevel="1" thickBot="1" x14ac:dyDescent="0.3">
      <c r="B52" s="85" t="s">
        <v>45</v>
      </c>
      <c r="C52" s="86"/>
      <c r="D52" s="86"/>
      <c r="E52" s="86"/>
      <c r="F52" s="86"/>
      <c r="G52" s="86"/>
      <c r="H52" s="86"/>
      <c r="I52" s="86"/>
      <c r="J52" s="86"/>
      <c r="K52" s="87"/>
      <c r="S52" s="81"/>
      <c r="T52" s="81"/>
    </row>
    <row r="53" spans="2:20" outlineLevel="1" x14ac:dyDescent="0.25">
      <c r="B53" s="125" t="s">
        <v>44</v>
      </c>
      <c r="C53" s="126"/>
      <c r="D53" s="126"/>
      <c r="E53" s="126"/>
      <c r="F53" s="126"/>
      <c r="G53" s="126"/>
      <c r="H53" s="126"/>
      <c r="I53" s="126"/>
      <c r="J53" s="126"/>
      <c r="K53" s="127"/>
      <c r="S53" s="81"/>
      <c r="T53" s="81"/>
    </row>
    <row r="54" spans="2:20" outlineLevel="1" x14ac:dyDescent="0.25">
      <c r="B54" s="128"/>
      <c r="C54" s="129"/>
      <c r="D54" s="129"/>
      <c r="E54" s="129"/>
      <c r="F54" s="129"/>
      <c r="G54" s="129"/>
      <c r="H54" s="129"/>
      <c r="I54" s="129"/>
      <c r="J54" s="129"/>
      <c r="K54" s="130"/>
      <c r="S54" s="81"/>
      <c r="T54" s="81"/>
    </row>
    <row r="55" spans="2:20" outlineLevel="1" x14ac:dyDescent="0.25">
      <c r="B55" s="128"/>
      <c r="C55" s="129"/>
      <c r="D55" s="129"/>
      <c r="E55" s="129"/>
      <c r="F55" s="129"/>
      <c r="G55" s="129"/>
      <c r="H55" s="129"/>
      <c r="I55" s="129"/>
      <c r="J55" s="129"/>
      <c r="K55" s="130"/>
      <c r="S55" s="81"/>
      <c r="T55" s="81"/>
    </row>
    <row r="56" spans="2:20" ht="15.75" outlineLevel="1" thickBot="1" x14ac:dyDescent="0.3">
      <c r="B56" s="131"/>
      <c r="C56" s="132"/>
      <c r="D56" s="132"/>
      <c r="E56" s="132"/>
      <c r="F56" s="132"/>
      <c r="G56" s="132"/>
      <c r="H56" s="132"/>
      <c r="I56" s="132"/>
      <c r="J56" s="132"/>
      <c r="K56" s="133"/>
      <c r="S56" s="81"/>
      <c r="T56" s="81"/>
    </row>
    <row r="57" spans="2:20" ht="15.75" outlineLevel="1" thickBot="1" x14ac:dyDescent="0.3">
      <c r="B57" s="88" t="s">
        <v>110</v>
      </c>
      <c r="C57" s="88"/>
      <c r="D57" s="89"/>
      <c r="E57" s="89"/>
      <c r="F57" s="89"/>
      <c r="G57" s="89"/>
      <c r="H57" s="89"/>
      <c r="I57" s="89"/>
      <c r="J57" s="89"/>
      <c r="K57" s="90"/>
      <c r="S57" s="81"/>
      <c r="T57" s="81"/>
    </row>
    <row r="58" spans="2:20" ht="65.099999999999994" customHeight="1" outlineLevel="1" thickBot="1" x14ac:dyDescent="0.3">
      <c r="B58" s="150" t="s">
        <v>44</v>
      </c>
      <c r="C58" s="151"/>
      <c r="D58" s="151"/>
      <c r="E58" s="151"/>
      <c r="F58" s="151"/>
      <c r="G58" s="151"/>
      <c r="H58" s="151"/>
      <c r="I58" s="151"/>
      <c r="J58" s="151"/>
      <c r="K58" s="152"/>
      <c r="S58" s="81"/>
      <c r="T58" s="81"/>
    </row>
    <row r="59" spans="2:20" ht="15.75" outlineLevel="1" thickBot="1" x14ac:dyDescent="0.3">
      <c r="B59" s="88" t="s">
        <v>18</v>
      </c>
      <c r="C59" s="88"/>
      <c r="D59" s="89"/>
      <c r="E59" s="89"/>
      <c r="F59" s="89"/>
      <c r="G59" s="89"/>
      <c r="H59" s="89"/>
      <c r="I59" s="89"/>
      <c r="J59" s="89"/>
      <c r="K59" s="90"/>
      <c r="S59" s="81"/>
      <c r="T59" s="81"/>
    </row>
    <row r="60" spans="2:20" ht="15.75" outlineLevel="1" thickBot="1" x14ac:dyDescent="0.3">
      <c r="B60" s="145" t="s">
        <v>19</v>
      </c>
      <c r="C60" s="146"/>
      <c r="D60" s="145" t="s">
        <v>2</v>
      </c>
      <c r="E60" s="146"/>
      <c r="F60" s="145" t="s">
        <v>3</v>
      </c>
      <c r="G60" s="146"/>
      <c r="H60" s="145" t="s">
        <v>4</v>
      </c>
      <c r="I60" s="146"/>
      <c r="J60" s="145" t="s">
        <v>5</v>
      </c>
      <c r="K60" s="146"/>
      <c r="S60" s="81"/>
      <c r="T60" s="81"/>
    </row>
    <row r="61" spans="2:20" ht="65.099999999999994" customHeight="1" outlineLevel="1" thickBot="1" x14ac:dyDescent="0.3">
      <c r="B61" s="119" t="s">
        <v>51</v>
      </c>
      <c r="C61" s="121"/>
      <c r="D61" s="119" t="s">
        <v>51</v>
      </c>
      <c r="E61" s="121"/>
      <c r="F61" s="119" t="s">
        <v>51</v>
      </c>
      <c r="G61" s="121"/>
      <c r="H61" s="119" t="s">
        <v>51</v>
      </c>
      <c r="I61" s="121"/>
      <c r="J61" s="119" t="s">
        <v>51</v>
      </c>
      <c r="K61" s="121"/>
      <c r="S61" s="81"/>
      <c r="T61" s="81"/>
    </row>
    <row r="62" spans="2:20" ht="15.75" outlineLevel="1" thickBot="1" x14ac:dyDescent="0.3">
      <c r="B62" s="145" t="s">
        <v>6</v>
      </c>
      <c r="C62" s="146"/>
      <c r="D62" s="145" t="s">
        <v>7</v>
      </c>
      <c r="E62" s="146"/>
      <c r="F62" s="145" t="s">
        <v>8</v>
      </c>
      <c r="G62" s="146"/>
      <c r="H62" s="145" t="s">
        <v>9</v>
      </c>
      <c r="I62" s="146"/>
      <c r="J62" s="145" t="s">
        <v>10</v>
      </c>
      <c r="K62" s="146"/>
      <c r="S62" s="81"/>
      <c r="T62" s="81"/>
    </row>
    <row r="63" spans="2:20" ht="65.099999999999994" customHeight="1" outlineLevel="1" thickBot="1" x14ac:dyDescent="0.3">
      <c r="B63" s="119" t="s">
        <v>51</v>
      </c>
      <c r="C63" s="121"/>
      <c r="D63" s="119" t="s">
        <v>51</v>
      </c>
      <c r="E63" s="121"/>
      <c r="F63" s="119" t="s">
        <v>51</v>
      </c>
      <c r="G63" s="121"/>
      <c r="H63" s="119" t="s">
        <v>51</v>
      </c>
      <c r="I63" s="121"/>
      <c r="J63" s="119" t="s">
        <v>51</v>
      </c>
      <c r="K63" s="121"/>
      <c r="S63" s="81"/>
      <c r="T63" s="81"/>
    </row>
    <row r="64" spans="2:20" ht="15.75" outlineLevel="1" thickBot="1" x14ac:dyDescent="0.3">
      <c r="S64" s="81"/>
      <c r="T64" s="81"/>
    </row>
    <row r="65" spans="2:20" ht="15.75" outlineLevel="1" thickBot="1" x14ac:dyDescent="0.3">
      <c r="B65" s="82" t="s">
        <v>157</v>
      </c>
      <c r="C65" s="83"/>
      <c r="D65" s="83"/>
      <c r="E65" s="83"/>
      <c r="F65" s="83"/>
      <c r="G65" s="83"/>
      <c r="H65" s="83"/>
      <c r="I65" s="83"/>
      <c r="J65" s="83"/>
      <c r="K65" s="84"/>
      <c r="S65" s="81"/>
      <c r="T65" s="81"/>
    </row>
    <row r="66" spans="2:20" ht="15.75" outlineLevel="1" thickBot="1" x14ac:dyDescent="0.3">
      <c r="B66" s="85" t="s">
        <v>45</v>
      </c>
      <c r="C66" s="86"/>
      <c r="D66" s="86"/>
      <c r="E66" s="86"/>
      <c r="F66" s="86"/>
      <c r="G66" s="86"/>
      <c r="H66" s="86"/>
      <c r="I66" s="86"/>
      <c r="J66" s="86"/>
      <c r="K66" s="87"/>
      <c r="S66" s="81"/>
      <c r="T66" s="81"/>
    </row>
    <row r="67" spans="2:20" outlineLevel="1" x14ac:dyDescent="0.25">
      <c r="B67" s="134" t="s">
        <v>46</v>
      </c>
      <c r="C67" s="135"/>
      <c r="D67" s="135"/>
      <c r="E67" s="135"/>
      <c r="F67" s="135"/>
      <c r="G67" s="135"/>
      <c r="H67" s="135"/>
      <c r="I67" s="135"/>
      <c r="J67" s="135"/>
      <c r="K67" s="136"/>
      <c r="S67" s="81"/>
      <c r="T67" s="81"/>
    </row>
    <row r="68" spans="2:20" outlineLevel="1" x14ac:dyDescent="0.25">
      <c r="B68" s="137"/>
      <c r="C68" s="138"/>
      <c r="D68" s="138"/>
      <c r="E68" s="138"/>
      <c r="F68" s="138"/>
      <c r="G68" s="138"/>
      <c r="H68" s="138"/>
      <c r="I68" s="138"/>
      <c r="J68" s="138"/>
      <c r="K68" s="139"/>
      <c r="S68" s="81"/>
      <c r="T68" s="81"/>
    </row>
    <row r="69" spans="2:20" outlineLevel="1" x14ac:dyDescent="0.25">
      <c r="B69" s="137"/>
      <c r="C69" s="138"/>
      <c r="D69" s="138"/>
      <c r="E69" s="138"/>
      <c r="F69" s="138"/>
      <c r="G69" s="138"/>
      <c r="H69" s="138"/>
      <c r="I69" s="138"/>
      <c r="J69" s="138"/>
      <c r="K69" s="139"/>
      <c r="S69" s="81"/>
      <c r="T69" s="81"/>
    </row>
    <row r="70" spans="2:20" ht="15.75" outlineLevel="1" thickBot="1" x14ac:dyDescent="0.3">
      <c r="B70" s="140"/>
      <c r="C70" s="141"/>
      <c r="D70" s="141"/>
      <c r="E70" s="141"/>
      <c r="F70" s="141"/>
      <c r="G70" s="141"/>
      <c r="H70" s="141"/>
      <c r="I70" s="141"/>
      <c r="J70" s="141"/>
      <c r="K70" s="142"/>
      <c r="S70" s="81"/>
      <c r="T70" s="81"/>
    </row>
    <row r="71" spans="2:20" ht="15.75" outlineLevel="1" thickBot="1" x14ac:dyDescent="0.3">
      <c r="B71" s="88" t="s">
        <v>110</v>
      </c>
      <c r="C71" s="88"/>
      <c r="D71" s="89"/>
      <c r="E71" s="89"/>
      <c r="F71" s="89"/>
      <c r="G71" s="89"/>
      <c r="H71" s="89"/>
      <c r="I71" s="89"/>
      <c r="J71" s="89"/>
      <c r="K71" s="90"/>
      <c r="S71" s="81"/>
      <c r="T71" s="81"/>
    </row>
    <row r="72" spans="2:20" ht="65.099999999999994" customHeight="1" outlineLevel="1" thickBot="1" x14ac:dyDescent="0.3">
      <c r="B72" s="150" t="s">
        <v>44</v>
      </c>
      <c r="C72" s="151"/>
      <c r="D72" s="151"/>
      <c r="E72" s="151"/>
      <c r="F72" s="151"/>
      <c r="G72" s="151"/>
      <c r="H72" s="151"/>
      <c r="I72" s="151"/>
      <c r="J72" s="151"/>
      <c r="K72" s="152"/>
      <c r="S72" s="81"/>
      <c r="T72" s="81"/>
    </row>
    <row r="73" spans="2:20" ht="15.75" outlineLevel="1" thickBot="1" x14ac:dyDescent="0.3">
      <c r="B73" s="88" t="s">
        <v>18</v>
      </c>
      <c r="C73" s="88"/>
      <c r="D73" s="89"/>
      <c r="E73" s="89"/>
      <c r="F73" s="89"/>
      <c r="G73" s="89"/>
      <c r="H73" s="89"/>
      <c r="I73" s="89"/>
      <c r="J73" s="89"/>
      <c r="K73" s="90"/>
      <c r="S73" s="81"/>
      <c r="T73" s="81"/>
    </row>
    <row r="74" spans="2:20" ht="15.75" outlineLevel="1" thickBot="1" x14ac:dyDescent="0.3">
      <c r="B74" s="145" t="s">
        <v>19</v>
      </c>
      <c r="C74" s="146"/>
      <c r="D74" s="145" t="s">
        <v>2</v>
      </c>
      <c r="E74" s="146"/>
      <c r="F74" s="145" t="s">
        <v>3</v>
      </c>
      <c r="G74" s="146"/>
      <c r="H74" s="145" t="s">
        <v>4</v>
      </c>
      <c r="I74" s="146"/>
      <c r="J74" s="145" t="s">
        <v>5</v>
      </c>
      <c r="K74" s="146"/>
      <c r="S74" s="81"/>
      <c r="T74" s="81"/>
    </row>
    <row r="75" spans="2:20" ht="65.099999999999994" customHeight="1" outlineLevel="1" thickBot="1" x14ac:dyDescent="0.3">
      <c r="B75" s="119" t="s">
        <v>51</v>
      </c>
      <c r="C75" s="121"/>
      <c r="D75" s="119" t="s">
        <v>51</v>
      </c>
      <c r="E75" s="121"/>
      <c r="F75" s="119" t="s">
        <v>51</v>
      </c>
      <c r="G75" s="121"/>
      <c r="H75" s="119" t="s">
        <v>51</v>
      </c>
      <c r="I75" s="121"/>
      <c r="J75" s="119" t="s">
        <v>51</v>
      </c>
      <c r="K75" s="121"/>
      <c r="S75" s="81"/>
      <c r="T75" s="81"/>
    </row>
    <row r="76" spans="2:20" ht="15.75" outlineLevel="1" thickBot="1" x14ac:dyDescent="0.3">
      <c r="B76" s="145" t="s">
        <v>6</v>
      </c>
      <c r="C76" s="146"/>
      <c r="D76" s="145" t="s">
        <v>7</v>
      </c>
      <c r="E76" s="146"/>
      <c r="F76" s="145" t="s">
        <v>8</v>
      </c>
      <c r="G76" s="146"/>
      <c r="H76" s="145" t="s">
        <v>9</v>
      </c>
      <c r="I76" s="146"/>
      <c r="J76" s="145" t="s">
        <v>10</v>
      </c>
      <c r="K76" s="146"/>
      <c r="S76" s="81"/>
      <c r="T76" s="81"/>
    </row>
    <row r="77" spans="2:20" ht="65.099999999999994" customHeight="1" outlineLevel="1" thickBot="1" x14ac:dyDescent="0.3">
      <c r="B77" s="119" t="s">
        <v>51</v>
      </c>
      <c r="C77" s="121"/>
      <c r="D77" s="119" t="s">
        <v>51</v>
      </c>
      <c r="E77" s="121"/>
      <c r="F77" s="119" t="s">
        <v>51</v>
      </c>
      <c r="G77" s="121"/>
      <c r="H77" s="119" t="s">
        <v>51</v>
      </c>
      <c r="I77" s="121"/>
      <c r="J77" s="119" t="s">
        <v>51</v>
      </c>
      <c r="K77" s="121"/>
      <c r="S77" s="81"/>
      <c r="T77" s="81"/>
    </row>
    <row r="78" spans="2:20" ht="15.75" outlineLevel="1" thickBot="1" x14ac:dyDescent="0.3">
      <c r="S78" s="81"/>
      <c r="T78" s="81"/>
    </row>
    <row r="79" spans="2:20" ht="15.75" outlineLevel="1" thickBot="1" x14ac:dyDescent="0.3">
      <c r="B79" s="82" t="s">
        <v>158</v>
      </c>
      <c r="C79" s="83"/>
      <c r="D79" s="83"/>
      <c r="E79" s="83"/>
      <c r="F79" s="83"/>
      <c r="G79" s="83"/>
      <c r="H79" s="83"/>
      <c r="I79" s="83"/>
      <c r="J79" s="83"/>
      <c r="K79" s="84"/>
      <c r="S79" s="81"/>
      <c r="T79" s="81"/>
    </row>
    <row r="80" spans="2:20" ht="15.75" outlineLevel="1" thickBot="1" x14ac:dyDescent="0.3">
      <c r="B80" s="85" t="s">
        <v>45</v>
      </c>
      <c r="C80" s="86"/>
      <c r="D80" s="86"/>
      <c r="E80" s="86"/>
      <c r="F80" s="86"/>
      <c r="G80" s="86"/>
      <c r="H80" s="86"/>
      <c r="I80" s="86"/>
      <c r="J80" s="86"/>
      <c r="K80" s="87"/>
      <c r="S80" s="81"/>
      <c r="T80" s="81"/>
    </row>
    <row r="81" spans="2:20" outlineLevel="1" x14ac:dyDescent="0.25">
      <c r="B81" s="134" t="s">
        <v>46</v>
      </c>
      <c r="C81" s="135"/>
      <c r="D81" s="135"/>
      <c r="E81" s="135"/>
      <c r="F81" s="135"/>
      <c r="G81" s="135"/>
      <c r="H81" s="135"/>
      <c r="I81" s="135"/>
      <c r="J81" s="135"/>
      <c r="K81" s="136"/>
      <c r="S81" s="81"/>
      <c r="T81" s="81"/>
    </row>
    <row r="82" spans="2:20" outlineLevel="1" x14ac:dyDescent="0.25">
      <c r="B82" s="137"/>
      <c r="C82" s="138"/>
      <c r="D82" s="138"/>
      <c r="E82" s="138"/>
      <c r="F82" s="138"/>
      <c r="G82" s="138"/>
      <c r="H82" s="138"/>
      <c r="I82" s="138"/>
      <c r="J82" s="138"/>
      <c r="K82" s="139"/>
      <c r="S82" s="81"/>
      <c r="T82" s="81"/>
    </row>
    <row r="83" spans="2:20" outlineLevel="1" x14ac:dyDescent="0.25">
      <c r="B83" s="137"/>
      <c r="C83" s="138"/>
      <c r="D83" s="138"/>
      <c r="E83" s="138"/>
      <c r="F83" s="138"/>
      <c r="G83" s="138"/>
      <c r="H83" s="138"/>
      <c r="I83" s="138"/>
      <c r="J83" s="138"/>
      <c r="K83" s="139"/>
      <c r="S83" s="81"/>
      <c r="T83" s="81"/>
    </row>
    <row r="84" spans="2:20" ht="15.75" outlineLevel="1" thickBot="1" x14ac:dyDescent="0.3">
      <c r="B84" s="140"/>
      <c r="C84" s="141"/>
      <c r="D84" s="141"/>
      <c r="E84" s="141"/>
      <c r="F84" s="141"/>
      <c r="G84" s="141"/>
      <c r="H84" s="141"/>
      <c r="I84" s="141"/>
      <c r="J84" s="141"/>
      <c r="K84" s="142"/>
      <c r="S84" s="81"/>
      <c r="T84" s="81"/>
    </row>
    <row r="85" spans="2:20" ht="15.75" outlineLevel="1" thickBot="1" x14ac:dyDescent="0.3">
      <c r="B85" s="88" t="s">
        <v>110</v>
      </c>
      <c r="C85" s="88"/>
      <c r="D85" s="89"/>
      <c r="E85" s="89"/>
      <c r="F85" s="89"/>
      <c r="G85" s="89"/>
      <c r="H85" s="89"/>
      <c r="I85" s="89"/>
      <c r="J85" s="89"/>
      <c r="K85" s="90"/>
      <c r="S85" s="81"/>
      <c r="T85" s="81"/>
    </row>
    <row r="86" spans="2:20" ht="65.099999999999994" customHeight="1" outlineLevel="1" thickBot="1" x14ac:dyDescent="0.3">
      <c r="B86" s="150" t="s">
        <v>44</v>
      </c>
      <c r="C86" s="151"/>
      <c r="D86" s="151"/>
      <c r="E86" s="151"/>
      <c r="F86" s="151"/>
      <c r="G86" s="151"/>
      <c r="H86" s="151"/>
      <c r="I86" s="151"/>
      <c r="J86" s="151"/>
      <c r="K86" s="152"/>
      <c r="S86" s="81"/>
      <c r="T86" s="81"/>
    </row>
    <row r="87" spans="2:20" ht="15.75" outlineLevel="1" thickBot="1" x14ac:dyDescent="0.3">
      <c r="B87" s="88" t="s">
        <v>18</v>
      </c>
      <c r="C87" s="88"/>
      <c r="D87" s="89"/>
      <c r="E87" s="89"/>
      <c r="F87" s="89"/>
      <c r="G87" s="89"/>
      <c r="H87" s="89"/>
      <c r="I87" s="89"/>
      <c r="J87" s="89"/>
      <c r="K87" s="90"/>
      <c r="S87" s="81"/>
      <c r="T87" s="81"/>
    </row>
    <row r="88" spans="2:20" ht="15.75" outlineLevel="1" thickBot="1" x14ac:dyDescent="0.3">
      <c r="B88" s="145" t="s">
        <v>19</v>
      </c>
      <c r="C88" s="146"/>
      <c r="D88" s="145" t="s">
        <v>2</v>
      </c>
      <c r="E88" s="146"/>
      <c r="F88" s="145" t="s">
        <v>3</v>
      </c>
      <c r="G88" s="146"/>
      <c r="H88" s="145" t="s">
        <v>4</v>
      </c>
      <c r="I88" s="146"/>
      <c r="J88" s="145" t="s">
        <v>5</v>
      </c>
      <c r="K88" s="146"/>
      <c r="S88" s="81"/>
      <c r="T88" s="81"/>
    </row>
    <row r="89" spans="2:20" ht="65.099999999999994" customHeight="1" outlineLevel="1" thickBot="1" x14ac:dyDescent="0.3">
      <c r="B89" s="119" t="s">
        <v>51</v>
      </c>
      <c r="C89" s="121"/>
      <c r="D89" s="119" t="s">
        <v>51</v>
      </c>
      <c r="E89" s="121"/>
      <c r="F89" s="119" t="s">
        <v>51</v>
      </c>
      <c r="G89" s="121"/>
      <c r="H89" s="119" t="s">
        <v>51</v>
      </c>
      <c r="I89" s="121"/>
      <c r="J89" s="119" t="s">
        <v>51</v>
      </c>
      <c r="K89" s="121"/>
      <c r="S89" s="81"/>
      <c r="T89" s="81"/>
    </row>
    <row r="90" spans="2:20" ht="15.75" outlineLevel="1" thickBot="1" x14ac:dyDescent="0.3">
      <c r="B90" s="145" t="s">
        <v>6</v>
      </c>
      <c r="C90" s="146"/>
      <c r="D90" s="145" t="s">
        <v>7</v>
      </c>
      <c r="E90" s="146"/>
      <c r="F90" s="145" t="s">
        <v>8</v>
      </c>
      <c r="G90" s="146"/>
      <c r="H90" s="145" t="s">
        <v>9</v>
      </c>
      <c r="I90" s="146"/>
      <c r="J90" s="145" t="s">
        <v>10</v>
      </c>
      <c r="K90" s="146"/>
      <c r="S90" s="81"/>
      <c r="T90" s="81"/>
    </row>
    <row r="91" spans="2:20" ht="65.099999999999994" customHeight="1" outlineLevel="1" thickBot="1" x14ac:dyDescent="0.3">
      <c r="B91" s="119" t="s">
        <v>51</v>
      </c>
      <c r="C91" s="121"/>
      <c r="D91" s="119" t="s">
        <v>51</v>
      </c>
      <c r="E91" s="121"/>
      <c r="F91" s="119" t="s">
        <v>51</v>
      </c>
      <c r="G91" s="121"/>
      <c r="H91" s="119" t="s">
        <v>51</v>
      </c>
      <c r="I91" s="121"/>
      <c r="J91" s="119" t="s">
        <v>51</v>
      </c>
      <c r="K91" s="121"/>
      <c r="S91" s="81"/>
      <c r="T91" s="81"/>
    </row>
    <row r="92" spans="2:20" ht="15.75" outlineLevel="1" thickBot="1" x14ac:dyDescent="0.3">
      <c r="S92" s="81"/>
      <c r="T92" s="81"/>
    </row>
    <row r="93" spans="2:20" ht="15.75" outlineLevel="1" thickBot="1" x14ac:dyDescent="0.3">
      <c r="B93" s="82" t="s">
        <v>159</v>
      </c>
      <c r="C93" s="83"/>
      <c r="D93" s="83"/>
      <c r="E93" s="83"/>
      <c r="F93" s="83"/>
      <c r="G93" s="83"/>
      <c r="H93" s="83"/>
      <c r="I93" s="83"/>
      <c r="J93" s="83"/>
      <c r="K93" s="84"/>
      <c r="S93" s="81"/>
      <c r="T93" s="81"/>
    </row>
    <row r="94" spans="2:20" ht="15.75" outlineLevel="1" thickBot="1" x14ac:dyDescent="0.3">
      <c r="B94" s="85" t="s">
        <v>45</v>
      </c>
      <c r="C94" s="86"/>
      <c r="D94" s="86"/>
      <c r="E94" s="86"/>
      <c r="F94" s="86"/>
      <c r="G94" s="86"/>
      <c r="H94" s="86"/>
      <c r="I94" s="86"/>
      <c r="J94" s="86"/>
      <c r="K94" s="87"/>
      <c r="S94" s="81"/>
      <c r="T94" s="81"/>
    </row>
    <row r="95" spans="2:20" outlineLevel="1" x14ac:dyDescent="0.25">
      <c r="B95" s="134" t="s">
        <v>46</v>
      </c>
      <c r="C95" s="135"/>
      <c r="D95" s="135"/>
      <c r="E95" s="135"/>
      <c r="F95" s="135"/>
      <c r="G95" s="135"/>
      <c r="H95" s="135"/>
      <c r="I95" s="135"/>
      <c r="J95" s="135"/>
      <c r="K95" s="136"/>
      <c r="S95" s="81"/>
      <c r="T95" s="81"/>
    </row>
    <row r="96" spans="2:20" outlineLevel="1" x14ac:dyDescent="0.25">
      <c r="B96" s="137"/>
      <c r="C96" s="138"/>
      <c r="D96" s="138"/>
      <c r="E96" s="138"/>
      <c r="F96" s="138"/>
      <c r="G96" s="138"/>
      <c r="H96" s="138"/>
      <c r="I96" s="138"/>
      <c r="J96" s="138"/>
      <c r="K96" s="139"/>
      <c r="S96" s="81"/>
      <c r="T96" s="81"/>
    </row>
    <row r="97" spans="2:20" outlineLevel="1" x14ac:dyDescent="0.25">
      <c r="B97" s="137"/>
      <c r="C97" s="138"/>
      <c r="D97" s="138"/>
      <c r="E97" s="138"/>
      <c r="F97" s="138"/>
      <c r="G97" s="138"/>
      <c r="H97" s="138"/>
      <c r="I97" s="138"/>
      <c r="J97" s="138"/>
      <c r="K97" s="139"/>
      <c r="S97" s="81"/>
      <c r="T97" s="81"/>
    </row>
    <row r="98" spans="2:20" ht="15.75" outlineLevel="1" thickBot="1" x14ac:dyDescent="0.3">
      <c r="B98" s="140"/>
      <c r="C98" s="141"/>
      <c r="D98" s="141"/>
      <c r="E98" s="141"/>
      <c r="F98" s="141"/>
      <c r="G98" s="141"/>
      <c r="H98" s="141"/>
      <c r="I98" s="141"/>
      <c r="J98" s="141"/>
      <c r="K98" s="142"/>
      <c r="S98" s="81"/>
      <c r="T98" s="81"/>
    </row>
    <row r="99" spans="2:20" ht="15.75" outlineLevel="1" thickBot="1" x14ac:dyDescent="0.3">
      <c r="B99" s="88" t="s">
        <v>110</v>
      </c>
      <c r="C99" s="88"/>
      <c r="D99" s="89"/>
      <c r="E99" s="89"/>
      <c r="F99" s="89"/>
      <c r="G99" s="89"/>
      <c r="H99" s="89"/>
      <c r="I99" s="89"/>
      <c r="J99" s="89"/>
      <c r="K99" s="90"/>
      <c r="S99" s="81"/>
      <c r="T99" s="81"/>
    </row>
    <row r="100" spans="2:20" ht="65.099999999999994" customHeight="1" outlineLevel="1" thickBot="1" x14ac:dyDescent="0.3">
      <c r="B100" s="150" t="s">
        <v>44</v>
      </c>
      <c r="C100" s="151"/>
      <c r="D100" s="151"/>
      <c r="E100" s="151"/>
      <c r="F100" s="151"/>
      <c r="G100" s="151"/>
      <c r="H100" s="151"/>
      <c r="I100" s="151"/>
      <c r="J100" s="151"/>
      <c r="K100" s="152"/>
      <c r="S100" s="81"/>
      <c r="T100" s="81"/>
    </row>
    <row r="101" spans="2:20" ht="15.75" outlineLevel="1" thickBot="1" x14ac:dyDescent="0.3">
      <c r="B101" s="88" t="s">
        <v>18</v>
      </c>
      <c r="C101" s="88"/>
      <c r="D101" s="89"/>
      <c r="E101" s="89"/>
      <c r="F101" s="89"/>
      <c r="G101" s="89"/>
      <c r="H101" s="89"/>
      <c r="I101" s="89"/>
      <c r="J101" s="89"/>
      <c r="K101" s="90"/>
      <c r="S101" s="81"/>
      <c r="T101" s="81"/>
    </row>
    <row r="102" spans="2:20" ht="15.75" outlineLevel="1" thickBot="1" x14ac:dyDescent="0.3">
      <c r="B102" s="145" t="s">
        <v>19</v>
      </c>
      <c r="C102" s="146"/>
      <c r="D102" s="145" t="s">
        <v>2</v>
      </c>
      <c r="E102" s="146"/>
      <c r="F102" s="145" t="s">
        <v>3</v>
      </c>
      <c r="G102" s="146"/>
      <c r="H102" s="145" t="s">
        <v>4</v>
      </c>
      <c r="I102" s="146"/>
      <c r="J102" s="145" t="s">
        <v>5</v>
      </c>
      <c r="K102" s="146"/>
      <c r="S102" s="81"/>
      <c r="T102" s="81"/>
    </row>
    <row r="103" spans="2:20" ht="65.099999999999994" customHeight="1" outlineLevel="1" thickBot="1" x14ac:dyDescent="0.3">
      <c r="B103" s="119" t="s">
        <v>51</v>
      </c>
      <c r="C103" s="121"/>
      <c r="D103" s="119" t="s">
        <v>51</v>
      </c>
      <c r="E103" s="121"/>
      <c r="F103" s="119" t="s">
        <v>51</v>
      </c>
      <c r="G103" s="121"/>
      <c r="H103" s="119" t="s">
        <v>51</v>
      </c>
      <c r="I103" s="121"/>
      <c r="J103" s="119" t="s">
        <v>51</v>
      </c>
      <c r="K103" s="121"/>
      <c r="S103" s="81"/>
      <c r="T103" s="81"/>
    </row>
    <row r="104" spans="2:20" ht="15.75" outlineLevel="1" thickBot="1" x14ac:dyDescent="0.3">
      <c r="B104" s="145" t="s">
        <v>6</v>
      </c>
      <c r="C104" s="146"/>
      <c r="D104" s="145" t="s">
        <v>7</v>
      </c>
      <c r="E104" s="146"/>
      <c r="F104" s="145" t="s">
        <v>8</v>
      </c>
      <c r="G104" s="146"/>
      <c r="H104" s="145" t="s">
        <v>9</v>
      </c>
      <c r="I104" s="146"/>
      <c r="J104" s="145" t="s">
        <v>10</v>
      </c>
      <c r="K104" s="146"/>
      <c r="S104" s="81"/>
      <c r="T104" s="81"/>
    </row>
    <row r="105" spans="2:20" ht="65.099999999999994" customHeight="1" outlineLevel="1" thickBot="1" x14ac:dyDescent="0.3">
      <c r="B105" s="119" t="s">
        <v>51</v>
      </c>
      <c r="C105" s="121"/>
      <c r="D105" s="119" t="s">
        <v>51</v>
      </c>
      <c r="E105" s="121"/>
      <c r="F105" s="119" t="s">
        <v>51</v>
      </c>
      <c r="G105" s="121"/>
      <c r="H105" s="119" t="s">
        <v>51</v>
      </c>
      <c r="I105" s="121"/>
      <c r="J105" s="119" t="s">
        <v>51</v>
      </c>
      <c r="K105" s="121"/>
      <c r="S105" s="81"/>
      <c r="T105" s="81"/>
    </row>
    <row r="106" spans="2:20" ht="15.75" outlineLevel="1" thickBot="1" x14ac:dyDescent="0.3">
      <c r="S106" s="81"/>
      <c r="T106" s="81"/>
    </row>
    <row r="107" spans="2:20" ht="15.75" outlineLevel="1" thickBot="1" x14ac:dyDescent="0.3">
      <c r="B107" s="82" t="s">
        <v>160</v>
      </c>
      <c r="C107" s="83"/>
      <c r="D107" s="83"/>
      <c r="E107" s="83"/>
      <c r="F107" s="83"/>
      <c r="G107" s="83"/>
      <c r="H107" s="83"/>
      <c r="I107" s="83"/>
      <c r="J107" s="83"/>
      <c r="K107" s="84"/>
      <c r="S107" s="81"/>
      <c r="T107" s="81"/>
    </row>
    <row r="108" spans="2:20" ht="15.75" outlineLevel="1" thickBot="1" x14ac:dyDescent="0.3">
      <c r="B108" s="85" t="s">
        <v>45</v>
      </c>
      <c r="C108" s="86"/>
      <c r="D108" s="86"/>
      <c r="E108" s="86"/>
      <c r="F108" s="86"/>
      <c r="G108" s="86"/>
      <c r="H108" s="86"/>
      <c r="I108" s="86"/>
      <c r="J108" s="86"/>
      <c r="K108" s="87"/>
      <c r="S108" s="81"/>
      <c r="T108" s="81"/>
    </row>
    <row r="109" spans="2:20" outlineLevel="1" x14ac:dyDescent="0.25">
      <c r="B109" s="134" t="s">
        <v>46</v>
      </c>
      <c r="C109" s="135"/>
      <c r="D109" s="135"/>
      <c r="E109" s="135"/>
      <c r="F109" s="135"/>
      <c r="G109" s="135"/>
      <c r="H109" s="135"/>
      <c r="I109" s="135"/>
      <c r="J109" s="135"/>
      <c r="K109" s="136"/>
      <c r="S109" s="81"/>
      <c r="T109" s="81"/>
    </row>
    <row r="110" spans="2:20" outlineLevel="1" x14ac:dyDescent="0.25">
      <c r="B110" s="137"/>
      <c r="C110" s="138"/>
      <c r="D110" s="138"/>
      <c r="E110" s="138"/>
      <c r="F110" s="138"/>
      <c r="G110" s="138"/>
      <c r="H110" s="138"/>
      <c r="I110" s="138"/>
      <c r="J110" s="138"/>
      <c r="K110" s="139"/>
      <c r="S110" s="81"/>
      <c r="T110" s="81"/>
    </row>
    <row r="111" spans="2:20" outlineLevel="1" x14ac:dyDescent="0.25">
      <c r="B111" s="137"/>
      <c r="C111" s="138"/>
      <c r="D111" s="138"/>
      <c r="E111" s="138"/>
      <c r="F111" s="138"/>
      <c r="G111" s="138"/>
      <c r="H111" s="138"/>
      <c r="I111" s="138"/>
      <c r="J111" s="138"/>
      <c r="K111" s="139"/>
      <c r="S111" s="81"/>
      <c r="T111" s="81"/>
    </row>
    <row r="112" spans="2:20" ht="15.75" outlineLevel="1" thickBot="1" x14ac:dyDescent="0.3">
      <c r="B112" s="140"/>
      <c r="C112" s="141"/>
      <c r="D112" s="141"/>
      <c r="E112" s="141"/>
      <c r="F112" s="141"/>
      <c r="G112" s="141"/>
      <c r="H112" s="141"/>
      <c r="I112" s="141"/>
      <c r="J112" s="141"/>
      <c r="K112" s="142"/>
      <c r="S112" s="81"/>
      <c r="T112" s="81"/>
    </row>
    <row r="113" spans="2:20" ht="15.75" outlineLevel="1" thickBot="1" x14ac:dyDescent="0.3">
      <c r="B113" s="88" t="s">
        <v>110</v>
      </c>
      <c r="C113" s="88"/>
      <c r="D113" s="89"/>
      <c r="E113" s="89"/>
      <c r="F113" s="89"/>
      <c r="G113" s="89"/>
      <c r="H113" s="89"/>
      <c r="I113" s="89"/>
      <c r="J113" s="89"/>
      <c r="K113" s="90"/>
      <c r="S113" s="81"/>
      <c r="T113" s="81"/>
    </row>
    <row r="114" spans="2:20" ht="65.099999999999994" customHeight="1" outlineLevel="1" thickBot="1" x14ac:dyDescent="0.3">
      <c r="B114" s="150" t="s">
        <v>44</v>
      </c>
      <c r="C114" s="151"/>
      <c r="D114" s="151"/>
      <c r="E114" s="151"/>
      <c r="F114" s="151"/>
      <c r="G114" s="151"/>
      <c r="H114" s="151"/>
      <c r="I114" s="151"/>
      <c r="J114" s="151"/>
      <c r="K114" s="152"/>
      <c r="S114" s="81"/>
      <c r="T114" s="81"/>
    </row>
    <row r="115" spans="2:20" ht="15.75" outlineLevel="1" thickBot="1" x14ac:dyDescent="0.3">
      <c r="B115" s="88" t="s">
        <v>18</v>
      </c>
      <c r="C115" s="88"/>
      <c r="D115" s="89"/>
      <c r="E115" s="89"/>
      <c r="F115" s="89"/>
      <c r="G115" s="89"/>
      <c r="H115" s="89"/>
      <c r="I115" s="89"/>
      <c r="J115" s="89"/>
      <c r="K115" s="90"/>
      <c r="S115" s="81"/>
      <c r="T115" s="81"/>
    </row>
    <row r="116" spans="2:20" ht="15.75" outlineLevel="1" thickBot="1" x14ac:dyDescent="0.3">
      <c r="B116" s="145" t="s">
        <v>19</v>
      </c>
      <c r="C116" s="146"/>
      <c r="D116" s="145" t="s">
        <v>2</v>
      </c>
      <c r="E116" s="146"/>
      <c r="F116" s="145" t="s">
        <v>3</v>
      </c>
      <c r="G116" s="146"/>
      <c r="H116" s="145" t="s">
        <v>4</v>
      </c>
      <c r="I116" s="146"/>
      <c r="J116" s="145" t="s">
        <v>5</v>
      </c>
      <c r="K116" s="146"/>
      <c r="S116" s="81"/>
      <c r="T116" s="81"/>
    </row>
    <row r="117" spans="2:20" ht="65.099999999999994" customHeight="1" outlineLevel="1" thickBot="1" x14ac:dyDescent="0.3">
      <c r="B117" s="119" t="s">
        <v>51</v>
      </c>
      <c r="C117" s="121"/>
      <c r="D117" s="119" t="s">
        <v>51</v>
      </c>
      <c r="E117" s="121"/>
      <c r="F117" s="119" t="s">
        <v>51</v>
      </c>
      <c r="G117" s="121"/>
      <c r="H117" s="119" t="s">
        <v>51</v>
      </c>
      <c r="I117" s="121"/>
      <c r="J117" s="119" t="s">
        <v>51</v>
      </c>
      <c r="K117" s="121"/>
      <c r="S117" s="81"/>
      <c r="T117" s="81"/>
    </row>
    <row r="118" spans="2:20" ht="15.75" outlineLevel="1" thickBot="1" x14ac:dyDescent="0.3">
      <c r="B118" s="145" t="s">
        <v>6</v>
      </c>
      <c r="C118" s="146"/>
      <c r="D118" s="145" t="s">
        <v>7</v>
      </c>
      <c r="E118" s="146"/>
      <c r="F118" s="145" t="s">
        <v>8</v>
      </c>
      <c r="G118" s="146"/>
      <c r="H118" s="145" t="s">
        <v>9</v>
      </c>
      <c r="I118" s="146"/>
      <c r="J118" s="145" t="s">
        <v>10</v>
      </c>
      <c r="K118" s="146"/>
      <c r="S118" s="81"/>
      <c r="T118" s="81"/>
    </row>
    <row r="119" spans="2:20" ht="65.099999999999994" customHeight="1" outlineLevel="1" thickBot="1" x14ac:dyDescent="0.3">
      <c r="B119" s="119" t="s">
        <v>51</v>
      </c>
      <c r="C119" s="121"/>
      <c r="D119" s="119" t="s">
        <v>51</v>
      </c>
      <c r="E119" s="121"/>
      <c r="F119" s="119" t="s">
        <v>51</v>
      </c>
      <c r="G119" s="121"/>
      <c r="H119" s="119" t="s">
        <v>51</v>
      </c>
      <c r="I119" s="121"/>
      <c r="J119" s="119" t="s">
        <v>51</v>
      </c>
      <c r="K119" s="121"/>
      <c r="S119" s="81"/>
      <c r="T119" s="81"/>
    </row>
    <row r="120" spans="2:20" ht="15.75" thickBot="1" x14ac:dyDescent="0.3">
      <c r="S120" s="81"/>
      <c r="T120" s="81"/>
    </row>
    <row r="121" spans="2:20" ht="15.75" collapsed="1" thickBot="1" x14ac:dyDescent="0.3">
      <c r="B121" s="74" t="str">
        <f>CONCATENATE("Usage - ",B2)</f>
        <v>Usage - Research Program 5</v>
      </c>
      <c r="C121" s="71"/>
      <c r="D121" s="71" t="str">
        <f>D2</f>
        <v>[Research Program 5 Name]</v>
      </c>
      <c r="E121" s="71"/>
      <c r="F121" s="71"/>
      <c r="G121" s="71"/>
      <c r="H121" s="71"/>
      <c r="I121" s="71"/>
      <c r="J121" s="71"/>
      <c r="K121" s="72"/>
      <c r="S121" s="81" t="s">
        <v>59</v>
      </c>
      <c r="T121" s="81"/>
    </row>
    <row r="122" spans="2:20" ht="15.75" outlineLevel="1" thickBot="1" x14ac:dyDescent="0.3"/>
    <row r="123" spans="2:20" ht="15.75" outlineLevel="1" thickBot="1" x14ac:dyDescent="0.3">
      <c r="B123" s="82" t="s">
        <v>161</v>
      </c>
      <c r="C123" s="83"/>
      <c r="D123" s="83"/>
      <c r="E123" s="83"/>
      <c r="F123" s="83"/>
      <c r="G123" s="83"/>
      <c r="H123" s="83"/>
      <c r="I123" s="83"/>
      <c r="J123" s="83"/>
      <c r="K123" s="84"/>
      <c r="S123" s="81" t="s">
        <v>52</v>
      </c>
      <c r="T123" s="81" t="s">
        <v>53</v>
      </c>
    </row>
    <row r="124" spans="2:20" ht="15.75" outlineLevel="1" thickBot="1" x14ac:dyDescent="0.3">
      <c r="B124" s="91" t="s">
        <v>21</v>
      </c>
      <c r="C124" s="92"/>
      <c r="D124" s="92"/>
      <c r="E124" s="92"/>
      <c r="F124" s="92"/>
      <c r="G124" s="92"/>
      <c r="H124" s="92"/>
      <c r="I124" s="92"/>
      <c r="J124" s="92"/>
      <c r="K124" s="93"/>
      <c r="S124" s="81" t="s">
        <v>176</v>
      </c>
      <c r="T124" s="81">
        <v>0.95</v>
      </c>
    </row>
    <row r="125" spans="2:20" ht="15.75" outlineLevel="1" thickBot="1" x14ac:dyDescent="0.3">
      <c r="B125" s="150" t="s">
        <v>46</v>
      </c>
      <c r="C125" s="151"/>
      <c r="D125" s="151"/>
      <c r="E125" s="151"/>
      <c r="F125" s="151"/>
      <c r="G125" s="151"/>
      <c r="H125" s="151"/>
      <c r="I125" s="151"/>
      <c r="J125" s="151"/>
      <c r="K125" s="152"/>
      <c r="S125" s="81" t="s">
        <v>55</v>
      </c>
      <c r="T125" s="81">
        <v>0.75</v>
      </c>
    </row>
    <row r="126" spans="2:20" ht="15.75" outlineLevel="1" thickBot="1" x14ac:dyDescent="0.3">
      <c r="B126" s="94" t="s">
        <v>89</v>
      </c>
      <c r="C126" s="95"/>
      <c r="D126" s="95"/>
      <c r="E126" s="95"/>
      <c r="F126" s="95"/>
      <c r="G126" s="95"/>
      <c r="H126" s="95"/>
      <c r="I126" s="95"/>
      <c r="J126" s="95"/>
      <c r="K126" s="96"/>
      <c r="S126" s="81" t="s">
        <v>56</v>
      </c>
      <c r="T126" s="81">
        <v>0.5</v>
      </c>
    </row>
    <row r="127" spans="2:20" ht="65.099999999999994" customHeight="1" outlineLevel="1" thickBot="1" x14ac:dyDescent="0.3">
      <c r="B127" s="150" t="s">
        <v>46</v>
      </c>
      <c r="C127" s="151"/>
      <c r="D127" s="151"/>
      <c r="E127" s="151"/>
      <c r="F127" s="151"/>
      <c r="G127" s="151"/>
      <c r="H127" s="151"/>
      <c r="I127" s="151"/>
      <c r="J127" s="151"/>
      <c r="K127" s="152"/>
      <c r="S127" s="81" t="s">
        <v>57</v>
      </c>
      <c r="T127" s="81">
        <v>0.25</v>
      </c>
    </row>
    <row r="128" spans="2:20" ht="15.75" outlineLevel="1" thickBot="1" x14ac:dyDescent="0.3">
      <c r="B128" s="94" t="s">
        <v>216</v>
      </c>
      <c r="C128" s="95"/>
      <c r="D128" s="95"/>
      <c r="E128" s="95"/>
      <c r="F128" s="95"/>
      <c r="G128" s="95"/>
      <c r="H128" s="95"/>
      <c r="I128" s="95"/>
      <c r="J128" s="95"/>
      <c r="K128" s="96"/>
      <c r="S128" s="81" t="s">
        <v>177</v>
      </c>
      <c r="T128" s="81">
        <v>0.05</v>
      </c>
    </row>
    <row r="129" spans="2:20" ht="15.75" outlineLevel="1" thickBot="1" x14ac:dyDescent="0.3">
      <c r="B129" s="119" t="s">
        <v>177</v>
      </c>
      <c r="C129" s="120"/>
      <c r="D129" s="120"/>
      <c r="E129" s="120"/>
      <c r="F129" s="120"/>
      <c r="G129" s="120"/>
      <c r="H129" s="120"/>
      <c r="I129" s="120"/>
      <c r="J129" s="120"/>
      <c r="K129" s="121"/>
      <c r="S129" s="97">
        <f>IF(B129="",0,VLOOKUP(B129,S124:T128,2,FALSE))</f>
        <v>0.05</v>
      </c>
      <c r="T129" s="97">
        <f>IF(B133="",0,VLOOKUP(B133,S124:T128,2,FALSE))</f>
        <v>0.05</v>
      </c>
    </row>
    <row r="130" spans="2:20" ht="15.75" outlineLevel="1" thickBot="1" x14ac:dyDescent="0.3">
      <c r="B130" s="116" t="s">
        <v>22</v>
      </c>
      <c r="C130" s="117"/>
      <c r="D130" s="117"/>
      <c r="E130" s="117"/>
      <c r="F130" s="117"/>
      <c r="G130" s="117"/>
      <c r="H130" s="117"/>
      <c r="I130" s="117"/>
      <c r="J130" s="117"/>
      <c r="K130" s="118"/>
    </row>
    <row r="131" spans="2:20" ht="65.099999999999994" customHeight="1" outlineLevel="1" thickBot="1" x14ac:dyDescent="0.3">
      <c r="B131" s="122" t="s">
        <v>174</v>
      </c>
      <c r="C131" s="123"/>
      <c r="D131" s="123"/>
      <c r="E131" s="123"/>
      <c r="F131" s="123"/>
      <c r="G131" s="123"/>
      <c r="H131" s="123"/>
      <c r="I131" s="123"/>
      <c r="J131" s="123"/>
      <c r="K131" s="124"/>
    </row>
    <row r="132" spans="2:20" ht="15.75" outlineLevel="1" thickBot="1" x14ac:dyDescent="0.3">
      <c r="B132" s="94" t="s">
        <v>23</v>
      </c>
      <c r="C132" s="95"/>
      <c r="D132" s="95"/>
      <c r="E132" s="95"/>
      <c r="F132" s="95"/>
      <c r="G132" s="95"/>
      <c r="H132" s="95"/>
      <c r="I132" s="95"/>
      <c r="J132" s="95"/>
      <c r="K132" s="96"/>
    </row>
    <row r="133" spans="2:20" ht="15.75" outlineLevel="1" thickBot="1" x14ac:dyDescent="0.3">
      <c r="B133" s="119" t="s">
        <v>177</v>
      </c>
      <c r="C133" s="120"/>
      <c r="D133" s="120"/>
      <c r="E133" s="120"/>
      <c r="F133" s="120"/>
      <c r="G133" s="120"/>
      <c r="H133" s="120"/>
      <c r="I133" s="120"/>
      <c r="J133" s="120"/>
      <c r="K133" s="121"/>
    </row>
    <row r="134" spans="2:20" ht="15.75" outlineLevel="1" thickBot="1" x14ac:dyDescent="0.3">
      <c r="B134" s="166" t="s">
        <v>24</v>
      </c>
      <c r="C134" s="167"/>
      <c r="D134" s="167"/>
      <c r="E134" s="167"/>
      <c r="F134" s="167"/>
      <c r="G134" s="167"/>
      <c r="H134" s="167"/>
      <c r="I134" s="167"/>
      <c r="J134" s="167"/>
      <c r="K134" s="168"/>
    </row>
    <row r="135" spans="2:20" ht="65.099999999999994" customHeight="1" outlineLevel="1" thickBot="1" x14ac:dyDescent="0.3">
      <c r="B135" s="122" t="s">
        <v>175</v>
      </c>
      <c r="C135" s="123"/>
      <c r="D135" s="123"/>
      <c r="E135" s="123"/>
      <c r="F135" s="123"/>
      <c r="G135" s="123"/>
      <c r="H135" s="123"/>
      <c r="I135" s="123"/>
      <c r="J135" s="123"/>
      <c r="K135" s="124"/>
    </row>
    <row r="136" spans="2:20" ht="15.75" outlineLevel="1" thickBot="1" x14ac:dyDescent="0.3">
      <c r="B136" s="88" t="s">
        <v>25</v>
      </c>
      <c r="C136" s="88"/>
      <c r="D136" s="89"/>
      <c r="E136" s="89"/>
      <c r="F136" s="89"/>
      <c r="G136" s="89"/>
      <c r="H136" s="89"/>
      <c r="I136" s="89"/>
      <c r="J136" s="89"/>
      <c r="K136" s="90"/>
    </row>
    <row r="137" spans="2:20" ht="15.75" outlineLevel="1" thickBot="1" x14ac:dyDescent="0.3">
      <c r="B137" s="145" t="s">
        <v>19</v>
      </c>
      <c r="C137" s="146"/>
      <c r="D137" s="145" t="s">
        <v>2</v>
      </c>
      <c r="E137" s="146"/>
      <c r="F137" s="145" t="s">
        <v>3</v>
      </c>
      <c r="G137" s="146"/>
      <c r="H137" s="145" t="s">
        <v>4</v>
      </c>
      <c r="I137" s="146"/>
      <c r="J137" s="145" t="s">
        <v>5</v>
      </c>
      <c r="K137" s="146"/>
    </row>
    <row r="138" spans="2:20" ht="65.099999999999994" customHeight="1" outlineLevel="1" thickBot="1" x14ac:dyDescent="0.3">
      <c r="B138" s="119" t="s">
        <v>51</v>
      </c>
      <c r="C138" s="121"/>
      <c r="D138" s="119" t="s">
        <v>51</v>
      </c>
      <c r="E138" s="121"/>
      <c r="F138" s="119" t="s">
        <v>51</v>
      </c>
      <c r="G138" s="121"/>
      <c r="H138" s="119" t="s">
        <v>51</v>
      </c>
      <c r="I138" s="121"/>
      <c r="J138" s="119" t="s">
        <v>51</v>
      </c>
      <c r="K138" s="121"/>
    </row>
    <row r="139" spans="2:20" ht="15.75" outlineLevel="1" thickBot="1" x14ac:dyDescent="0.3">
      <c r="B139" s="145" t="s">
        <v>6</v>
      </c>
      <c r="C139" s="146"/>
      <c r="D139" s="145" t="s">
        <v>7</v>
      </c>
      <c r="E139" s="146"/>
      <c r="F139" s="145" t="s">
        <v>8</v>
      </c>
      <c r="G139" s="146"/>
      <c r="H139" s="145" t="s">
        <v>9</v>
      </c>
      <c r="I139" s="146"/>
      <c r="J139" s="145" t="s">
        <v>10</v>
      </c>
      <c r="K139" s="146"/>
    </row>
    <row r="140" spans="2:20" ht="65.099999999999994" customHeight="1" outlineLevel="1" thickBot="1" x14ac:dyDescent="0.3">
      <c r="B140" s="119" t="s">
        <v>51</v>
      </c>
      <c r="C140" s="121"/>
      <c r="D140" s="119" t="s">
        <v>51</v>
      </c>
      <c r="E140" s="121"/>
      <c r="F140" s="119" t="s">
        <v>51</v>
      </c>
      <c r="G140" s="121"/>
      <c r="H140" s="119" t="s">
        <v>51</v>
      </c>
      <c r="I140" s="121"/>
      <c r="J140" s="119" t="s">
        <v>51</v>
      </c>
      <c r="K140" s="121"/>
    </row>
    <row r="141" spans="2:20" ht="15.75" outlineLevel="1" thickBot="1" x14ac:dyDescent="0.3">
      <c r="B141" s="145" t="s">
        <v>26</v>
      </c>
      <c r="C141" s="146"/>
      <c r="D141" s="145" t="s">
        <v>27</v>
      </c>
      <c r="E141" s="146"/>
      <c r="F141" s="145" t="s">
        <v>28</v>
      </c>
      <c r="G141" s="146"/>
      <c r="H141" s="145" t="s">
        <v>29</v>
      </c>
      <c r="I141" s="146"/>
      <c r="J141" s="145" t="s">
        <v>30</v>
      </c>
      <c r="K141" s="146"/>
    </row>
    <row r="142" spans="2:20" ht="65.099999999999994" customHeight="1" outlineLevel="1" thickBot="1" x14ac:dyDescent="0.3">
      <c r="B142" s="119" t="s">
        <v>51</v>
      </c>
      <c r="C142" s="121"/>
      <c r="D142" s="119" t="s">
        <v>51</v>
      </c>
      <c r="E142" s="121"/>
      <c r="F142" s="119" t="s">
        <v>51</v>
      </c>
      <c r="G142" s="121"/>
      <c r="H142" s="119" t="s">
        <v>51</v>
      </c>
      <c r="I142" s="121"/>
      <c r="J142" s="119" t="s">
        <v>51</v>
      </c>
      <c r="K142" s="121"/>
    </row>
    <row r="143" spans="2:20" ht="15.75" outlineLevel="1" thickBot="1" x14ac:dyDescent="0.3">
      <c r="B143" s="88" t="s">
        <v>31</v>
      </c>
      <c r="C143" s="88"/>
      <c r="D143" s="89"/>
      <c r="E143" s="89"/>
      <c r="F143" s="89"/>
      <c r="G143" s="89"/>
      <c r="H143" s="89"/>
      <c r="I143" s="89"/>
      <c r="J143" s="89"/>
      <c r="K143" s="90"/>
    </row>
    <row r="144" spans="2:20" ht="15.75" outlineLevel="1" thickBot="1" x14ac:dyDescent="0.3">
      <c r="B144" s="145" t="s">
        <v>19</v>
      </c>
      <c r="C144" s="146"/>
      <c r="D144" s="145" t="s">
        <v>2</v>
      </c>
      <c r="E144" s="146"/>
      <c r="F144" s="145" t="s">
        <v>3</v>
      </c>
      <c r="G144" s="146"/>
      <c r="H144" s="145" t="s">
        <v>4</v>
      </c>
      <c r="I144" s="146"/>
      <c r="J144" s="145" t="s">
        <v>5</v>
      </c>
      <c r="K144" s="146"/>
    </row>
    <row r="145" spans="2:20" ht="15.75" outlineLevel="1" thickBot="1" x14ac:dyDescent="0.3">
      <c r="B145" s="143">
        <v>0</v>
      </c>
      <c r="C145" s="144"/>
      <c r="D145" s="143">
        <v>0</v>
      </c>
      <c r="E145" s="144"/>
      <c r="F145" s="143">
        <v>0</v>
      </c>
      <c r="G145" s="144"/>
      <c r="H145" s="143">
        <v>0</v>
      </c>
      <c r="I145" s="144"/>
      <c r="J145" s="143">
        <v>0</v>
      </c>
      <c r="K145" s="144"/>
    </row>
    <row r="146" spans="2:20" ht="15.75" outlineLevel="1" thickBot="1" x14ac:dyDescent="0.3">
      <c r="B146" s="145" t="s">
        <v>6</v>
      </c>
      <c r="C146" s="146"/>
      <c r="D146" s="145" t="s">
        <v>7</v>
      </c>
      <c r="E146" s="146"/>
      <c r="F146" s="145" t="s">
        <v>8</v>
      </c>
      <c r="G146" s="146"/>
      <c r="H146" s="145" t="s">
        <v>9</v>
      </c>
      <c r="I146" s="146"/>
      <c r="J146" s="145" t="s">
        <v>10</v>
      </c>
      <c r="K146" s="146"/>
    </row>
    <row r="147" spans="2:20" ht="15.75" outlineLevel="1" thickBot="1" x14ac:dyDescent="0.3">
      <c r="B147" s="143">
        <v>0</v>
      </c>
      <c r="C147" s="144"/>
      <c r="D147" s="143">
        <v>0</v>
      </c>
      <c r="E147" s="144"/>
      <c r="F147" s="143">
        <v>0</v>
      </c>
      <c r="G147" s="144"/>
      <c r="H147" s="143">
        <v>0</v>
      </c>
      <c r="I147" s="144"/>
      <c r="J147" s="143">
        <v>0</v>
      </c>
      <c r="K147" s="144"/>
    </row>
    <row r="148" spans="2:20" ht="15.75" outlineLevel="1" thickBot="1" x14ac:dyDescent="0.3">
      <c r="B148" s="145" t="s">
        <v>26</v>
      </c>
      <c r="C148" s="146"/>
      <c r="D148" s="145" t="s">
        <v>27</v>
      </c>
      <c r="E148" s="146"/>
      <c r="F148" s="145" t="s">
        <v>28</v>
      </c>
      <c r="G148" s="146"/>
      <c r="H148" s="145" t="s">
        <v>29</v>
      </c>
      <c r="I148" s="146"/>
      <c r="J148" s="145" t="s">
        <v>30</v>
      </c>
      <c r="K148" s="146"/>
    </row>
    <row r="149" spans="2:20" ht="15.75" outlineLevel="1" thickBot="1" x14ac:dyDescent="0.3">
      <c r="B149" s="143">
        <v>0</v>
      </c>
      <c r="C149" s="144"/>
      <c r="D149" s="143">
        <v>0</v>
      </c>
      <c r="E149" s="144"/>
      <c r="F149" s="143">
        <v>0</v>
      </c>
      <c r="G149" s="144"/>
      <c r="H149" s="143">
        <v>0</v>
      </c>
      <c r="I149" s="144"/>
      <c r="J149" s="143">
        <v>0</v>
      </c>
      <c r="K149" s="144"/>
    </row>
    <row r="150" spans="2:20" ht="15.75" outlineLevel="1" thickBot="1" x14ac:dyDescent="0.3">
      <c r="B150" s="162" t="s">
        <v>32</v>
      </c>
      <c r="C150" s="163"/>
      <c r="D150" s="162" t="s">
        <v>33</v>
      </c>
      <c r="E150" s="163"/>
      <c r="F150" s="162" t="s">
        <v>34</v>
      </c>
      <c r="G150" s="163"/>
    </row>
    <row r="151" spans="2:20" ht="15.75" outlineLevel="1" thickBot="1" x14ac:dyDescent="0.3">
      <c r="B151" s="155">
        <f>SUM(B145:K145,B147:K147,B149:K149)</f>
        <v>0</v>
      </c>
      <c r="C151" s="165"/>
      <c r="D151" s="164">
        <f>NPV(0.05,B145:K145,B147:K147,B149:K149)</f>
        <v>0</v>
      </c>
      <c r="E151" s="158"/>
      <c r="F151" s="155">
        <f>D151*S129*T129</f>
        <v>0</v>
      </c>
      <c r="G151" s="165"/>
    </row>
    <row r="152" spans="2:20" ht="15.75" outlineLevel="1" thickBot="1" x14ac:dyDescent="0.3"/>
    <row r="153" spans="2:20" ht="15.75" outlineLevel="1" thickBot="1" x14ac:dyDescent="0.3">
      <c r="B153" s="82" t="s">
        <v>162</v>
      </c>
      <c r="C153" s="83"/>
      <c r="D153" s="83"/>
      <c r="E153" s="83"/>
      <c r="F153" s="83"/>
      <c r="G153" s="83"/>
      <c r="H153" s="83"/>
      <c r="I153" s="83"/>
      <c r="J153" s="83"/>
      <c r="K153" s="84"/>
      <c r="S153" s="81" t="s">
        <v>52</v>
      </c>
      <c r="T153" s="81" t="s">
        <v>53</v>
      </c>
    </row>
    <row r="154" spans="2:20" ht="15.75" outlineLevel="1" thickBot="1" x14ac:dyDescent="0.3">
      <c r="B154" s="91" t="s">
        <v>21</v>
      </c>
      <c r="C154" s="92"/>
      <c r="D154" s="92"/>
      <c r="E154" s="92"/>
      <c r="F154" s="92"/>
      <c r="G154" s="92"/>
      <c r="H154" s="92"/>
      <c r="I154" s="92"/>
      <c r="J154" s="92"/>
      <c r="K154" s="93"/>
      <c r="S154" s="81" t="s">
        <v>54</v>
      </c>
      <c r="T154" s="81">
        <v>0.95</v>
      </c>
    </row>
    <row r="155" spans="2:20" ht="15.75" outlineLevel="1" thickBot="1" x14ac:dyDescent="0.3">
      <c r="B155" s="150" t="s">
        <v>46</v>
      </c>
      <c r="C155" s="151"/>
      <c r="D155" s="151"/>
      <c r="E155" s="151"/>
      <c r="F155" s="151"/>
      <c r="G155" s="151"/>
      <c r="H155" s="151"/>
      <c r="I155" s="151"/>
      <c r="J155" s="151"/>
      <c r="K155" s="152"/>
      <c r="S155" s="81" t="s">
        <v>55</v>
      </c>
      <c r="T155" s="81">
        <v>0.75</v>
      </c>
    </row>
    <row r="156" spans="2:20" ht="15.75" outlineLevel="1" thickBot="1" x14ac:dyDescent="0.3">
      <c r="B156" s="94" t="s">
        <v>89</v>
      </c>
      <c r="C156" s="95"/>
      <c r="D156" s="95"/>
      <c r="E156" s="95"/>
      <c r="F156" s="95"/>
      <c r="G156" s="95"/>
      <c r="H156" s="95"/>
      <c r="I156" s="95"/>
      <c r="J156" s="95"/>
      <c r="K156" s="96"/>
      <c r="S156" s="81" t="s">
        <v>56</v>
      </c>
      <c r="T156" s="81">
        <v>0.5</v>
      </c>
    </row>
    <row r="157" spans="2:20" ht="65.099999999999994" customHeight="1" outlineLevel="1" thickBot="1" x14ac:dyDescent="0.3">
      <c r="B157" s="150" t="s">
        <v>46</v>
      </c>
      <c r="C157" s="151"/>
      <c r="D157" s="151"/>
      <c r="E157" s="151"/>
      <c r="F157" s="151"/>
      <c r="G157" s="151"/>
      <c r="H157" s="151"/>
      <c r="I157" s="151"/>
      <c r="J157" s="151"/>
      <c r="K157" s="152"/>
      <c r="S157" s="81" t="s">
        <v>57</v>
      </c>
      <c r="T157" s="81">
        <v>0.25</v>
      </c>
    </row>
    <row r="158" spans="2:20" ht="15.75" outlineLevel="1" thickBot="1" x14ac:dyDescent="0.3">
      <c r="B158" s="94" t="s">
        <v>216</v>
      </c>
      <c r="C158" s="95"/>
      <c r="D158" s="95"/>
      <c r="E158" s="95"/>
      <c r="F158" s="95"/>
      <c r="G158" s="95"/>
      <c r="H158" s="95"/>
      <c r="I158" s="95"/>
      <c r="J158" s="95"/>
      <c r="K158" s="96"/>
      <c r="S158" s="81" t="s">
        <v>58</v>
      </c>
      <c r="T158" s="81">
        <v>0.05</v>
      </c>
    </row>
    <row r="159" spans="2:20" ht="15.75" outlineLevel="1" thickBot="1" x14ac:dyDescent="0.3">
      <c r="B159" s="119" t="s">
        <v>177</v>
      </c>
      <c r="C159" s="120"/>
      <c r="D159" s="120"/>
      <c r="E159" s="120"/>
      <c r="F159" s="120"/>
      <c r="G159" s="120"/>
      <c r="H159" s="120"/>
      <c r="I159" s="120"/>
      <c r="J159" s="120"/>
      <c r="K159" s="121"/>
      <c r="S159" s="97">
        <f>IF(B159="",0,VLOOKUP(B159,S154:T158,2,FALSE))</f>
        <v>0.05</v>
      </c>
      <c r="T159" s="97">
        <f>IF(B163="",0,VLOOKUP(B163,S154:T158,2,FALSE))</f>
        <v>0.05</v>
      </c>
    </row>
    <row r="160" spans="2:20" ht="15" customHeight="1" outlineLevel="1" thickBot="1" x14ac:dyDescent="0.3">
      <c r="B160" s="116" t="s">
        <v>22</v>
      </c>
      <c r="C160" s="117"/>
      <c r="D160" s="117"/>
      <c r="E160" s="117"/>
      <c r="F160" s="117"/>
      <c r="G160" s="117"/>
      <c r="H160" s="117"/>
      <c r="I160" s="117"/>
      <c r="J160" s="117"/>
      <c r="K160" s="118"/>
    </row>
    <row r="161" spans="2:11" ht="65.099999999999994" customHeight="1" outlineLevel="1" thickBot="1" x14ac:dyDescent="0.3">
      <c r="B161" s="122" t="s">
        <v>174</v>
      </c>
      <c r="C161" s="123"/>
      <c r="D161" s="123"/>
      <c r="E161" s="123"/>
      <c r="F161" s="123"/>
      <c r="G161" s="123"/>
      <c r="H161" s="123"/>
      <c r="I161" s="123"/>
      <c r="J161" s="123"/>
      <c r="K161" s="124"/>
    </row>
    <row r="162" spans="2:11" ht="15.75" outlineLevel="1" thickBot="1" x14ac:dyDescent="0.3">
      <c r="B162" s="94" t="s">
        <v>23</v>
      </c>
      <c r="C162" s="95"/>
      <c r="D162" s="95"/>
      <c r="E162" s="95"/>
      <c r="F162" s="95"/>
      <c r="G162" s="95"/>
      <c r="H162" s="95"/>
      <c r="I162" s="95"/>
      <c r="J162" s="95"/>
      <c r="K162" s="96"/>
    </row>
    <row r="163" spans="2:11" ht="15" customHeight="1" outlineLevel="1" thickBot="1" x14ac:dyDescent="0.3">
      <c r="B163" s="119" t="s">
        <v>177</v>
      </c>
      <c r="C163" s="120"/>
      <c r="D163" s="120"/>
      <c r="E163" s="120"/>
      <c r="F163" s="120"/>
      <c r="G163" s="120"/>
      <c r="H163" s="120"/>
      <c r="I163" s="120"/>
      <c r="J163" s="120"/>
      <c r="K163" s="121"/>
    </row>
    <row r="164" spans="2:11" ht="15" customHeight="1" outlineLevel="1" thickBot="1" x14ac:dyDescent="0.3">
      <c r="B164" s="166" t="s">
        <v>24</v>
      </c>
      <c r="C164" s="167"/>
      <c r="D164" s="167"/>
      <c r="E164" s="167"/>
      <c r="F164" s="167"/>
      <c r="G164" s="167"/>
      <c r="H164" s="167"/>
      <c r="I164" s="167"/>
      <c r="J164" s="167"/>
      <c r="K164" s="168"/>
    </row>
    <row r="165" spans="2:11" ht="64.5" customHeight="1" outlineLevel="1" thickBot="1" x14ac:dyDescent="0.3">
      <c r="B165" s="122" t="s">
        <v>175</v>
      </c>
      <c r="C165" s="123"/>
      <c r="D165" s="123"/>
      <c r="E165" s="123"/>
      <c r="F165" s="123"/>
      <c r="G165" s="123"/>
      <c r="H165" s="123"/>
      <c r="I165" s="123"/>
      <c r="J165" s="123"/>
      <c r="K165" s="124"/>
    </row>
    <row r="166" spans="2:11" ht="15.75" outlineLevel="1" thickBot="1" x14ac:dyDescent="0.3">
      <c r="B166" s="88" t="s">
        <v>25</v>
      </c>
      <c r="C166" s="88"/>
      <c r="D166" s="89"/>
      <c r="E166" s="89"/>
      <c r="F166" s="89"/>
      <c r="G166" s="89"/>
      <c r="H166" s="89"/>
      <c r="I166" s="89"/>
      <c r="J166" s="89"/>
      <c r="K166" s="90"/>
    </row>
    <row r="167" spans="2:11" ht="15.75" outlineLevel="1" thickBot="1" x14ac:dyDescent="0.3">
      <c r="B167" s="145" t="s">
        <v>19</v>
      </c>
      <c r="C167" s="146"/>
      <c r="D167" s="145" t="s">
        <v>2</v>
      </c>
      <c r="E167" s="146"/>
      <c r="F167" s="145" t="s">
        <v>3</v>
      </c>
      <c r="G167" s="146"/>
      <c r="H167" s="145" t="s">
        <v>4</v>
      </c>
      <c r="I167" s="146"/>
      <c r="J167" s="145" t="s">
        <v>5</v>
      </c>
      <c r="K167" s="146"/>
    </row>
    <row r="168" spans="2:11" ht="65.099999999999994" customHeight="1" outlineLevel="1" thickBot="1" x14ac:dyDescent="0.3">
      <c r="B168" s="119" t="s">
        <v>51</v>
      </c>
      <c r="C168" s="121"/>
      <c r="D168" s="119" t="s">
        <v>51</v>
      </c>
      <c r="E168" s="121"/>
      <c r="F168" s="119" t="s">
        <v>51</v>
      </c>
      <c r="G168" s="121"/>
      <c r="H168" s="119" t="s">
        <v>51</v>
      </c>
      <c r="I168" s="121"/>
      <c r="J168" s="119" t="s">
        <v>51</v>
      </c>
      <c r="K168" s="121"/>
    </row>
    <row r="169" spans="2:11" ht="15.75" outlineLevel="1" thickBot="1" x14ac:dyDescent="0.3">
      <c r="B169" s="145" t="s">
        <v>6</v>
      </c>
      <c r="C169" s="146"/>
      <c r="D169" s="145" t="s">
        <v>7</v>
      </c>
      <c r="E169" s="146"/>
      <c r="F169" s="145" t="s">
        <v>8</v>
      </c>
      <c r="G169" s="146"/>
      <c r="H169" s="145" t="s">
        <v>9</v>
      </c>
      <c r="I169" s="146"/>
      <c r="J169" s="145" t="s">
        <v>10</v>
      </c>
      <c r="K169" s="146"/>
    </row>
    <row r="170" spans="2:11" ht="65.099999999999994" customHeight="1" outlineLevel="1" thickBot="1" x14ac:dyDescent="0.3">
      <c r="B170" s="119" t="s">
        <v>51</v>
      </c>
      <c r="C170" s="121"/>
      <c r="D170" s="119" t="s">
        <v>51</v>
      </c>
      <c r="E170" s="121"/>
      <c r="F170" s="119" t="s">
        <v>51</v>
      </c>
      <c r="G170" s="121"/>
      <c r="H170" s="119" t="s">
        <v>51</v>
      </c>
      <c r="I170" s="121"/>
      <c r="J170" s="119" t="s">
        <v>51</v>
      </c>
      <c r="K170" s="121"/>
    </row>
    <row r="171" spans="2:11" ht="15.75" outlineLevel="1" thickBot="1" x14ac:dyDescent="0.3">
      <c r="B171" s="145" t="s">
        <v>26</v>
      </c>
      <c r="C171" s="146"/>
      <c r="D171" s="145" t="s">
        <v>27</v>
      </c>
      <c r="E171" s="146"/>
      <c r="F171" s="145" t="s">
        <v>28</v>
      </c>
      <c r="G171" s="146"/>
      <c r="H171" s="145" t="s">
        <v>29</v>
      </c>
      <c r="I171" s="146"/>
      <c r="J171" s="145" t="s">
        <v>30</v>
      </c>
      <c r="K171" s="146"/>
    </row>
    <row r="172" spans="2:11" ht="65.099999999999994" customHeight="1" outlineLevel="1" thickBot="1" x14ac:dyDescent="0.3">
      <c r="B172" s="119" t="s">
        <v>51</v>
      </c>
      <c r="C172" s="121"/>
      <c r="D172" s="119" t="s">
        <v>51</v>
      </c>
      <c r="E172" s="121"/>
      <c r="F172" s="119" t="s">
        <v>51</v>
      </c>
      <c r="G172" s="121"/>
      <c r="H172" s="119" t="s">
        <v>51</v>
      </c>
      <c r="I172" s="121"/>
      <c r="J172" s="119" t="s">
        <v>51</v>
      </c>
      <c r="K172" s="121"/>
    </row>
    <row r="173" spans="2:11" ht="15.75" outlineLevel="1" thickBot="1" x14ac:dyDescent="0.3">
      <c r="B173" s="88" t="s">
        <v>31</v>
      </c>
      <c r="C173" s="88"/>
      <c r="D173" s="89"/>
      <c r="E173" s="89"/>
      <c r="F173" s="89"/>
      <c r="G173" s="89"/>
      <c r="H173" s="89"/>
      <c r="I173" s="89"/>
      <c r="J173" s="89"/>
      <c r="K173" s="90"/>
    </row>
    <row r="174" spans="2:11" ht="15.75" outlineLevel="1" thickBot="1" x14ac:dyDescent="0.3">
      <c r="B174" s="145" t="s">
        <v>19</v>
      </c>
      <c r="C174" s="146"/>
      <c r="D174" s="145" t="s">
        <v>2</v>
      </c>
      <c r="E174" s="146"/>
      <c r="F174" s="145" t="s">
        <v>3</v>
      </c>
      <c r="G174" s="146"/>
      <c r="H174" s="145" t="s">
        <v>4</v>
      </c>
      <c r="I174" s="146"/>
      <c r="J174" s="145" t="s">
        <v>5</v>
      </c>
      <c r="K174" s="146"/>
    </row>
    <row r="175" spans="2:11" ht="15.75" outlineLevel="1" thickBot="1" x14ac:dyDescent="0.3">
      <c r="B175" s="143">
        <v>0</v>
      </c>
      <c r="C175" s="144"/>
      <c r="D175" s="143">
        <v>0</v>
      </c>
      <c r="E175" s="144"/>
      <c r="F175" s="143">
        <v>0</v>
      </c>
      <c r="G175" s="144"/>
      <c r="H175" s="143">
        <v>0</v>
      </c>
      <c r="I175" s="144"/>
      <c r="J175" s="143">
        <v>0</v>
      </c>
      <c r="K175" s="144"/>
    </row>
    <row r="176" spans="2:11" ht="15.75" outlineLevel="1" thickBot="1" x14ac:dyDescent="0.3">
      <c r="B176" s="145" t="s">
        <v>6</v>
      </c>
      <c r="C176" s="146"/>
      <c r="D176" s="145" t="s">
        <v>7</v>
      </c>
      <c r="E176" s="146"/>
      <c r="F176" s="145" t="s">
        <v>8</v>
      </c>
      <c r="G176" s="146"/>
      <c r="H176" s="145" t="s">
        <v>9</v>
      </c>
      <c r="I176" s="146"/>
      <c r="J176" s="145" t="s">
        <v>10</v>
      </c>
      <c r="K176" s="146"/>
    </row>
    <row r="177" spans="2:20" ht="15.75" outlineLevel="1" thickBot="1" x14ac:dyDescent="0.3">
      <c r="B177" s="143">
        <v>0</v>
      </c>
      <c r="C177" s="144"/>
      <c r="D177" s="143">
        <v>0</v>
      </c>
      <c r="E177" s="144"/>
      <c r="F177" s="143">
        <v>0</v>
      </c>
      <c r="G177" s="144"/>
      <c r="H177" s="143">
        <v>0</v>
      </c>
      <c r="I177" s="144"/>
      <c r="J177" s="143">
        <v>0</v>
      </c>
      <c r="K177" s="144"/>
    </row>
    <row r="178" spans="2:20" ht="15.75" outlineLevel="1" thickBot="1" x14ac:dyDescent="0.3">
      <c r="B178" s="145" t="s">
        <v>26</v>
      </c>
      <c r="C178" s="146"/>
      <c r="D178" s="145" t="s">
        <v>27</v>
      </c>
      <c r="E178" s="146"/>
      <c r="F178" s="145" t="s">
        <v>28</v>
      </c>
      <c r="G178" s="146"/>
      <c r="H178" s="145" t="s">
        <v>29</v>
      </c>
      <c r="I178" s="146"/>
      <c r="J178" s="145" t="s">
        <v>30</v>
      </c>
      <c r="K178" s="146"/>
    </row>
    <row r="179" spans="2:20" ht="15.75" outlineLevel="1" thickBot="1" x14ac:dyDescent="0.3">
      <c r="B179" s="143">
        <v>0</v>
      </c>
      <c r="C179" s="144"/>
      <c r="D179" s="143">
        <v>0</v>
      </c>
      <c r="E179" s="144"/>
      <c r="F179" s="143">
        <v>0</v>
      </c>
      <c r="G179" s="144"/>
      <c r="H179" s="143">
        <v>0</v>
      </c>
      <c r="I179" s="144"/>
      <c r="J179" s="143">
        <v>0</v>
      </c>
      <c r="K179" s="144"/>
    </row>
    <row r="180" spans="2:20" ht="15.75" outlineLevel="1" thickBot="1" x14ac:dyDescent="0.3">
      <c r="B180" s="162" t="s">
        <v>32</v>
      </c>
      <c r="C180" s="163"/>
      <c r="D180" s="162" t="s">
        <v>33</v>
      </c>
      <c r="E180" s="163"/>
      <c r="F180" s="162" t="s">
        <v>34</v>
      </c>
      <c r="G180" s="163"/>
    </row>
    <row r="181" spans="2:20" ht="15.75" outlineLevel="1" thickBot="1" x14ac:dyDescent="0.3">
      <c r="B181" s="155">
        <f>SUM(B175:K175,B177:K177,B179:K179)</f>
        <v>0</v>
      </c>
      <c r="C181" s="165"/>
      <c r="D181" s="157">
        <f>NPV(0.05,B175:K175,B177:K177,B179:K179)</f>
        <v>0</v>
      </c>
      <c r="E181" s="158"/>
      <c r="F181" s="155">
        <f>D181*S159*T159</f>
        <v>0</v>
      </c>
      <c r="G181" s="165"/>
    </row>
    <row r="182" spans="2:20" ht="15.75" outlineLevel="1" thickBot="1" x14ac:dyDescent="0.3"/>
    <row r="183" spans="2:20" ht="15.75" outlineLevel="1" thickBot="1" x14ac:dyDescent="0.3">
      <c r="B183" s="82" t="s">
        <v>163</v>
      </c>
      <c r="C183" s="83"/>
      <c r="D183" s="83"/>
      <c r="E183" s="83"/>
      <c r="F183" s="83"/>
      <c r="G183" s="83"/>
      <c r="H183" s="83"/>
      <c r="I183" s="83"/>
      <c r="J183" s="83"/>
      <c r="K183" s="84"/>
      <c r="S183" s="81" t="s">
        <v>52</v>
      </c>
      <c r="T183" s="81" t="s">
        <v>53</v>
      </c>
    </row>
    <row r="184" spans="2:20" ht="15.75" outlineLevel="1" thickBot="1" x14ac:dyDescent="0.3">
      <c r="B184" s="91" t="s">
        <v>21</v>
      </c>
      <c r="C184" s="92"/>
      <c r="D184" s="92"/>
      <c r="E184" s="92"/>
      <c r="F184" s="92"/>
      <c r="G184" s="92"/>
      <c r="H184" s="92"/>
      <c r="I184" s="92"/>
      <c r="J184" s="92"/>
      <c r="K184" s="93"/>
      <c r="S184" s="81" t="s">
        <v>54</v>
      </c>
      <c r="T184" s="81">
        <v>0.95</v>
      </c>
    </row>
    <row r="185" spans="2:20" ht="15.75" outlineLevel="1" thickBot="1" x14ac:dyDescent="0.3">
      <c r="B185" s="150" t="s">
        <v>46</v>
      </c>
      <c r="C185" s="151"/>
      <c r="D185" s="151"/>
      <c r="E185" s="151"/>
      <c r="F185" s="151"/>
      <c r="G185" s="151"/>
      <c r="H185" s="151"/>
      <c r="I185" s="151"/>
      <c r="J185" s="151"/>
      <c r="K185" s="152"/>
      <c r="S185" s="81" t="s">
        <v>55</v>
      </c>
      <c r="T185" s="81">
        <v>0.75</v>
      </c>
    </row>
    <row r="186" spans="2:20" ht="15.75" outlineLevel="1" thickBot="1" x14ac:dyDescent="0.3">
      <c r="B186" s="94" t="s">
        <v>89</v>
      </c>
      <c r="C186" s="95"/>
      <c r="D186" s="95"/>
      <c r="E186" s="95"/>
      <c r="F186" s="95"/>
      <c r="G186" s="95"/>
      <c r="H186" s="95"/>
      <c r="I186" s="95"/>
      <c r="J186" s="95"/>
      <c r="K186" s="96"/>
      <c r="S186" s="81" t="s">
        <v>56</v>
      </c>
      <c r="T186" s="81">
        <v>0.5</v>
      </c>
    </row>
    <row r="187" spans="2:20" ht="65.099999999999994" customHeight="1" outlineLevel="1" thickBot="1" x14ac:dyDescent="0.3">
      <c r="B187" s="150" t="s">
        <v>46</v>
      </c>
      <c r="C187" s="151"/>
      <c r="D187" s="151"/>
      <c r="E187" s="151"/>
      <c r="F187" s="151"/>
      <c r="G187" s="151"/>
      <c r="H187" s="151"/>
      <c r="I187" s="151"/>
      <c r="J187" s="151"/>
      <c r="K187" s="152"/>
      <c r="S187" s="81" t="s">
        <v>57</v>
      </c>
      <c r="T187" s="81">
        <v>0.25</v>
      </c>
    </row>
    <row r="188" spans="2:20" ht="15.75" outlineLevel="1" thickBot="1" x14ac:dyDescent="0.3">
      <c r="B188" s="94" t="s">
        <v>216</v>
      </c>
      <c r="C188" s="95"/>
      <c r="D188" s="95"/>
      <c r="E188" s="95"/>
      <c r="F188" s="95"/>
      <c r="G188" s="95"/>
      <c r="H188" s="95"/>
      <c r="I188" s="95"/>
      <c r="J188" s="95"/>
      <c r="K188" s="96"/>
      <c r="S188" s="81" t="s">
        <v>58</v>
      </c>
      <c r="T188" s="81">
        <v>0.05</v>
      </c>
    </row>
    <row r="189" spans="2:20" ht="15.75" outlineLevel="1" thickBot="1" x14ac:dyDescent="0.3">
      <c r="B189" s="119" t="s">
        <v>177</v>
      </c>
      <c r="C189" s="120"/>
      <c r="D189" s="120"/>
      <c r="E189" s="120"/>
      <c r="F189" s="120"/>
      <c r="G189" s="120"/>
      <c r="H189" s="120"/>
      <c r="I189" s="120"/>
      <c r="J189" s="120"/>
      <c r="K189" s="121"/>
      <c r="S189" s="97">
        <f>IF(B189="",0,VLOOKUP(B189,S184:T188,2,FALSE))</f>
        <v>0.05</v>
      </c>
      <c r="T189" s="97">
        <f>IF(B193="",0,VLOOKUP(B193,S184:T188,2,FALSE))</f>
        <v>0.05</v>
      </c>
    </row>
    <row r="190" spans="2:20" ht="15" customHeight="1" outlineLevel="1" thickBot="1" x14ac:dyDescent="0.3">
      <c r="B190" s="116" t="s">
        <v>22</v>
      </c>
      <c r="C190" s="117"/>
      <c r="D190" s="117"/>
      <c r="E190" s="117"/>
      <c r="F190" s="117"/>
      <c r="G190" s="117"/>
      <c r="H190" s="117"/>
      <c r="I190" s="117"/>
      <c r="J190" s="117"/>
      <c r="K190" s="118"/>
    </row>
    <row r="191" spans="2:20" ht="65.099999999999994" customHeight="1" outlineLevel="1" thickBot="1" x14ac:dyDescent="0.3">
      <c r="B191" s="122" t="s">
        <v>174</v>
      </c>
      <c r="C191" s="123"/>
      <c r="D191" s="123"/>
      <c r="E191" s="123"/>
      <c r="F191" s="123"/>
      <c r="G191" s="123"/>
      <c r="H191" s="123"/>
      <c r="I191" s="123"/>
      <c r="J191" s="123"/>
      <c r="K191" s="124"/>
    </row>
    <row r="192" spans="2:20" ht="15.75" outlineLevel="1" thickBot="1" x14ac:dyDescent="0.3">
      <c r="B192" s="94" t="s">
        <v>23</v>
      </c>
      <c r="C192" s="95"/>
      <c r="D192" s="95"/>
      <c r="E192" s="95"/>
      <c r="F192" s="95"/>
      <c r="G192" s="95"/>
      <c r="H192" s="95"/>
      <c r="I192" s="95"/>
      <c r="J192" s="95"/>
      <c r="K192" s="96"/>
    </row>
    <row r="193" spans="2:11" ht="15" customHeight="1" outlineLevel="1" thickBot="1" x14ac:dyDescent="0.3">
      <c r="B193" s="119" t="s">
        <v>177</v>
      </c>
      <c r="C193" s="120"/>
      <c r="D193" s="120"/>
      <c r="E193" s="120"/>
      <c r="F193" s="120"/>
      <c r="G193" s="120"/>
      <c r="H193" s="120"/>
      <c r="I193" s="120"/>
      <c r="J193" s="120"/>
      <c r="K193" s="121"/>
    </row>
    <row r="194" spans="2:11" ht="15" customHeight="1" outlineLevel="1" thickBot="1" x14ac:dyDescent="0.3">
      <c r="B194" s="166" t="s">
        <v>24</v>
      </c>
      <c r="C194" s="167"/>
      <c r="D194" s="167"/>
      <c r="E194" s="167"/>
      <c r="F194" s="167"/>
      <c r="G194" s="167"/>
      <c r="H194" s="167"/>
      <c r="I194" s="167"/>
      <c r="J194" s="167"/>
      <c r="K194" s="168"/>
    </row>
    <row r="195" spans="2:11" ht="65.099999999999994" customHeight="1" outlineLevel="1" thickBot="1" x14ac:dyDescent="0.3">
      <c r="B195" s="122" t="s">
        <v>175</v>
      </c>
      <c r="C195" s="123"/>
      <c r="D195" s="123"/>
      <c r="E195" s="123"/>
      <c r="F195" s="123"/>
      <c r="G195" s="123"/>
      <c r="H195" s="123"/>
      <c r="I195" s="123"/>
      <c r="J195" s="123"/>
      <c r="K195" s="124"/>
    </row>
    <row r="196" spans="2:11" ht="15.75" outlineLevel="1" thickBot="1" x14ac:dyDescent="0.3">
      <c r="B196" s="88" t="s">
        <v>25</v>
      </c>
      <c r="C196" s="88"/>
      <c r="D196" s="89"/>
      <c r="E196" s="89"/>
      <c r="F196" s="89"/>
      <c r="G196" s="89"/>
      <c r="H196" s="89"/>
      <c r="I196" s="89"/>
      <c r="J196" s="89"/>
      <c r="K196" s="90"/>
    </row>
    <row r="197" spans="2:11" ht="15.75" outlineLevel="1" thickBot="1" x14ac:dyDescent="0.3">
      <c r="B197" s="145" t="s">
        <v>19</v>
      </c>
      <c r="C197" s="146"/>
      <c r="D197" s="145" t="s">
        <v>2</v>
      </c>
      <c r="E197" s="146"/>
      <c r="F197" s="145" t="s">
        <v>3</v>
      </c>
      <c r="G197" s="146"/>
      <c r="H197" s="145" t="s">
        <v>4</v>
      </c>
      <c r="I197" s="146"/>
      <c r="J197" s="145" t="s">
        <v>5</v>
      </c>
      <c r="K197" s="146"/>
    </row>
    <row r="198" spans="2:11" ht="65.099999999999994" customHeight="1" outlineLevel="1" thickBot="1" x14ac:dyDescent="0.3">
      <c r="B198" s="119" t="s">
        <v>51</v>
      </c>
      <c r="C198" s="121"/>
      <c r="D198" s="119" t="s">
        <v>51</v>
      </c>
      <c r="E198" s="121"/>
      <c r="F198" s="119" t="s">
        <v>51</v>
      </c>
      <c r="G198" s="121"/>
      <c r="H198" s="119" t="s">
        <v>51</v>
      </c>
      <c r="I198" s="121"/>
      <c r="J198" s="119" t="s">
        <v>51</v>
      </c>
      <c r="K198" s="121"/>
    </row>
    <row r="199" spans="2:11" ht="15.75" outlineLevel="1" thickBot="1" x14ac:dyDescent="0.3">
      <c r="B199" s="145" t="s">
        <v>6</v>
      </c>
      <c r="C199" s="146"/>
      <c r="D199" s="145" t="s">
        <v>7</v>
      </c>
      <c r="E199" s="146"/>
      <c r="F199" s="145" t="s">
        <v>8</v>
      </c>
      <c r="G199" s="146"/>
      <c r="H199" s="145" t="s">
        <v>9</v>
      </c>
      <c r="I199" s="146"/>
      <c r="J199" s="145" t="s">
        <v>10</v>
      </c>
      <c r="K199" s="146"/>
    </row>
    <row r="200" spans="2:11" ht="65.099999999999994" customHeight="1" outlineLevel="1" thickBot="1" x14ac:dyDescent="0.3">
      <c r="B200" s="119" t="s">
        <v>51</v>
      </c>
      <c r="C200" s="121"/>
      <c r="D200" s="119" t="s">
        <v>51</v>
      </c>
      <c r="E200" s="121"/>
      <c r="F200" s="119" t="s">
        <v>51</v>
      </c>
      <c r="G200" s="121"/>
      <c r="H200" s="119" t="s">
        <v>51</v>
      </c>
      <c r="I200" s="121"/>
      <c r="J200" s="119" t="s">
        <v>51</v>
      </c>
      <c r="K200" s="121"/>
    </row>
    <row r="201" spans="2:11" ht="15.75" outlineLevel="1" thickBot="1" x14ac:dyDescent="0.3">
      <c r="B201" s="145" t="s">
        <v>26</v>
      </c>
      <c r="C201" s="146"/>
      <c r="D201" s="145" t="s">
        <v>27</v>
      </c>
      <c r="E201" s="146"/>
      <c r="F201" s="145" t="s">
        <v>28</v>
      </c>
      <c r="G201" s="146"/>
      <c r="H201" s="145" t="s">
        <v>29</v>
      </c>
      <c r="I201" s="146"/>
      <c r="J201" s="145" t="s">
        <v>30</v>
      </c>
      <c r="K201" s="146"/>
    </row>
    <row r="202" spans="2:11" ht="65.099999999999994" customHeight="1" outlineLevel="1" thickBot="1" x14ac:dyDescent="0.3">
      <c r="B202" s="119" t="s">
        <v>51</v>
      </c>
      <c r="C202" s="121"/>
      <c r="D202" s="119" t="s">
        <v>51</v>
      </c>
      <c r="E202" s="121"/>
      <c r="F202" s="119" t="s">
        <v>51</v>
      </c>
      <c r="G202" s="121"/>
      <c r="H202" s="119" t="s">
        <v>51</v>
      </c>
      <c r="I202" s="121"/>
      <c r="J202" s="119" t="s">
        <v>51</v>
      </c>
      <c r="K202" s="121"/>
    </row>
    <row r="203" spans="2:11" ht="15.75" outlineLevel="1" thickBot="1" x14ac:dyDescent="0.3">
      <c r="B203" s="88" t="s">
        <v>31</v>
      </c>
      <c r="C203" s="88"/>
      <c r="D203" s="89"/>
      <c r="E203" s="89"/>
      <c r="F203" s="89"/>
      <c r="G203" s="89"/>
      <c r="H203" s="89"/>
      <c r="I203" s="89"/>
      <c r="J203" s="89"/>
      <c r="K203" s="90"/>
    </row>
    <row r="204" spans="2:11" ht="15.75" outlineLevel="1" thickBot="1" x14ac:dyDescent="0.3">
      <c r="B204" s="145" t="s">
        <v>19</v>
      </c>
      <c r="C204" s="146"/>
      <c r="D204" s="145" t="s">
        <v>2</v>
      </c>
      <c r="E204" s="146"/>
      <c r="F204" s="145" t="s">
        <v>3</v>
      </c>
      <c r="G204" s="146"/>
      <c r="H204" s="145" t="s">
        <v>4</v>
      </c>
      <c r="I204" s="146"/>
      <c r="J204" s="145" t="s">
        <v>5</v>
      </c>
      <c r="K204" s="146"/>
    </row>
    <row r="205" spans="2:11" ht="15.75" outlineLevel="1" thickBot="1" x14ac:dyDescent="0.3">
      <c r="B205" s="143">
        <v>0</v>
      </c>
      <c r="C205" s="144"/>
      <c r="D205" s="143">
        <v>0</v>
      </c>
      <c r="E205" s="144"/>
      <c r="F205" s="143">
        <v>0</v>
      </c>
      <c r="G205" s="144"/>
      <c r="H205" s="143">
        <v>0</v>
      </c>
      <c r="I205" s="144"/>
      <c r="J205" s="143">
        <v>0</v>
      </c>
      <c r="K205" s="144"/>
    </row>
    <row r="206" spans="2:11" ht="15.75" outlineLevel="1" thickBot="1" x14ac:dyDescent="0.3">
      <c r="B206" s="145" t="s">
        <v>6</v>
      </c>
      <c r="C206" s="146"/>
      <c r="D206" s="145" t="s">
        <v>7</v>
      </c>
      <c r="E206" s="146"/>
      <c r="F206" s="145" t="s">
        <v>8</v>
      </c>
      <c r="G206" s="146"/>
      <c r="H206" s="145" t="s">
        <v>9</v>
      </c>
      <c r="I206" s="146"/>
      <c r="J206" s="145" t="s">
        <v>10</v>
      </c>
      <c r="K206" s="146"/>
    </row>
    <row r="207" spans="2:11" ht="15.75" outlineLevel="1" thickBot="1" x14ac:dyDescent="0.3">
      <c r="B207" s="143">
        <v>0</v>
      </c>
      <c r="C207" s="144"/>
      <c r="D207" s="143">
        <v>0</v>
      </c>
      <c r="E207" s="144"/>
      <c r="F207" s="143">
        <v>0</v>
      </c>
      <c r="G207" s="144"/>
      <c r="H207" s="143">
        <v>0</v>
      </c>
      <c r="I207" s="144"/>
      <c r="J207" s="143">
        <v>0</v>
      </c>
      <c r="K207" s="144"/>
    </row>
    <row r="208" spans="2:11" ht="15.75" outlineLevel="1" thickBot="1" x14ac:dyDescent="0.3">
      <c r="B208" s="145" t="s">
        <v>26</v>
      </c>
      <c r="C208" s="146"/>
      <c r="D208" s="145" t="s">
        <v>27</v>
      </c>
      <c r="E208" s="146"/>
      <c r="F208" s="145" t="s">
        <v>28</v>
      </c>
      <c r="G208" s="146"/>
      <c r="H208" s="145" t="s">
        <v>29</v>
      </c>
      <c r="I208" s="146"/>
      <c r="J208" s="145" t="s">
        <v>30</v>
      </c>
      <c r="K208" s="146"/>
    </row>
    <row r="209" spans="2:20" ht="15.75" outlineLevel="1" thickBot="1" x14ac:dyDescent="0.3">
      <c r="B209" s="143">
        <v>0</v>
      </c>
      <c r="C209" s="144"/>
      <c r="D209" s="143">
        <v>0</v>
      </c>
      <c r="E209" s="144"/>
      <c r="F209" s="143">
        <v>0</v>
      </c>
      <c r="G209" s="144"/>
      <c r="H209" s="143">
        <v>0</v>
      </c>
      <c r="I209" s="144"/>
      <c r="J209" s="143">
        <v>0</v>
      </c>
      <c r="K209" s="144"/>
    </row>
    <row r="210" spans="2:20" ht="15.75" outlineLevel="1" thickBot="1" x14ac:dyDescent="0.3">
      <c r="B210" s="162" t="s">
        <v>32</v>
      </c>
      <c r="C210" s="163"/>
      <c r="D210" s="162" t="s">
        <v>33</v>
      </c>
      <c r="E210" s="163"/>
      <c r="F210" s="162" t="s">
        <v>34</v>
      </c>
      <c r="G210" s="163"/>
    </row>
    <row r="211" spans="2:20" ht="15.75" outlineLevel="1" thickBot="1" x14ac:dyDescent="0.3">
      <c r="B211" s="155">
        <f>SUM(B205:K205,B207:K207,B209:K209)</f>
        <v>0</v>
      </c>
      <c r="C211" s="165"/>
      <c r="D211" s="157">
        <f>NPV(0.05,B205:K205,B207:K207,B209:K209)</f>
        <v>0</v>
      </c>
      <c r="E211" s="158"/>
      <c r="F211" s="155">
        <f>D211*S189*T189</f>
        <v>0</v>
      </c>
      <c r="G211" s="165"/>
    </row>
    <row r="212" spans="2:20" ht="15.75" outlineLevel="1" thickBot="1" x14ac:dyDescent="0.3"/>
    <row r="213" spans="2:20" ht="15.75" outlineLevel="1" thickBot="1" x14ac:dyDescent="0.3">
      <c r="B213" s="82" t="s">
        <v>164</v>
      </c>
      <c r="C213" s="83"/>
      <c r="D213" s="83"/>
      <c r="E213" s="83"/>
      <c r="F213" s="83"/>
      <c r="G213" s="83"/>
      <c r="H213" s="83"/>
      <c r="I213" s="83"/>
      <c r="J213" s="83"/>
      <c r="K213" s="84"/>
      <c r="S213" s="81" t="s">
        <v>52</v>
      </c>
      <c r="T213" s="81" t="s">
        <v>53</v>
      </c>
    </row>
    <row r="214" spans="2:20" ht="15.75" outlineLevel="1" thickBot="1" x14ac:dyDescent="0.3">
      <c r="B214" s="91" t="s">
        <v>21</v>
      </c>
      <c r="C214" s="92"/>
      <c r="D214" s="92"/>
      <c r="E214" s="92"/>
      <c r="F214" s="92"/>
      <c r="G214" s="92"/>
      <c r="H214" s="92"/>
      <c r="I214" s="92"/>
      <c r="J214" s="92"/>
      <c r="K214" s="93"/>
      <c r="S214" s="81" t="s">
        <v>54</v>
      </c>
      <c r="T214" s="81">
        <v>0.95</v>
      </c>
    </row>
    <row r="215" spans="2:20" ht="15.75" outlineLevel="1" thickBot="1" x14ac:dyDescent="0.3">
      <c r="B215" s="150" t="s">
        <v>46</v>
      </c>
      <c r="C215" s="151"/>
      <c r="D215" s="151"/>
      <c r="E215" s="151"/>
      <c r="F215" s="151"/>
      <c r="G215" s="151"/>
      <c r="H215" s="151"/>
      <c r="I215" s="151"/>
      <c r="J215" s="151"/>
      <c r="K215" s="152"/>
      <c r="S215" s="81" t="s">
        <v>55</v>
      </c>
      <c r="T215" s="81">
        <v>0.75</v>
      </c>
    </row>
    <row r="216" spans="2:20" ht="15.75" outlineLevel="1" thickBot="1" x14ac:dyDescent="0.3">
      <c r="B216" s="94" t="s">
        <v>89</v>
      </c>
      <c r="C216" s="95"/>
      <c r="D216" s="95"/>
      <c r="E216" s="95"/>
      <c r="F216" s="95"/>
      <c r="G216" s="95"/>
      <c r="H216" s="95"/>
      <c r="I216" s="95"/>
      <c r="J216" s="95"/>
      <c r="K216" s="96"/>
      <c r="S216" s="81" t="s">
        <v>56</v>
      </c>
      <c r="T216" s="81">
        <v>0.5</v>
      </c>
    </row>
    <row r="217" spans="2:20" ht="65.099999999999994" customHeight="1" outlineLevel="1" thickBot="1" x14ac:dyDescent="0.3">
      <c r="B217" s="150" t="s">
        <v>46</v>
      </c>
      <c r="C217" s="151"/>
      <c r="D217" s="151"/>
      <c r="E217" s="151"/>
      <c r="F217" s="151"/>
      <c r="G217" s="151"/>
      <c r="H217" s="151"/>
      <c r="I217" s="151"/>
      <c r="J217" s="151"/>
      <c r="K217" s="152"/>
      <c r="S217" s="81" t="s">
        <v>57</v>
      </c>
      <c r="T217" s="81">
        <v>0.25</v>
      </c>
    </row>
    <row r="218" spans="2:20" ht="15.75" outlineLevel="1" thickBot="1" x14ac:dyDescent="0.3">
      <c r="B218" s="94" t="s">
        <v>216</v>
      </c>
      <c r="C218" s="95"/>
      <c r="D218" s="95"/>
      <c r="E218" s="95"/>
      <c r="F218" s="95"/>
      <c r="G218" s="95"/>
      <c r="H218" s="95"/>
      <c r="I218" s="95"/>
      <c r="J218" s="95"/>
      <c r="K218" s="96"/>
      <c r="S218" s="81" t="s">
        <v>58</v>
      </c>
      <c r="T218" s="81">
        <v>0.05</v>
      </c>
    </row>
    <row r="219" spans="2:20" ht="15.75" outlineLevel="1" thickBot="1" x14ac:dyDescent="0.3">
      <c r="B219" s="119" t="s">
        <v>177</v>
      </c>
      <c r="C219" s="120"/>
      <c r="D219" s="120"/>
      <c r="E219" s="120"/>
      <c r="F219" s="120"/>
      <c r="G219" s="120"/>
      <c r="H219" s="120"/>
      <c r="I219" s="120"/>
      <c r="J219" s="120"/>
      <c r="K219" s="121"/>
      <c r="S219" s="97">
        <f>IF(B219="",0,VLOOKUP(B219,S214:T218,2,FALSE))</f>
        <v>0.05</v>
      </c>
      <c r="T219" s="97">
        <f>IF(B223="",0,VLOOKUP(B223,S214:T218,2,FALSE))</f>
        <v>0.05</v>
      </c>
    </row>
    <row r="220" spans="2:20" ht="15" customHeight="1" outlineLevel="1" thickBot="1" x14ac:dyDescent="0.3">
      <c r="B220" s="116" t="s">
        <v>22</v>
      </c>
      <c r="C220" s="117"/>
      <c r="D220" s="117"/>
      <c r="E220" s="117"/>
      <c r="F220" s="117"/>
      <c r="G220" s="117"/>
      <c r="H220" s="117"/>
      <c r="I220" s="117"/>
      <c r="J220" s="117"/>
      <c r="K220" s="118"/>
    </row>
    <row r="221" spans="2:20" ht="65.099999999999994" customHeight="1" outlineLevel="1" thickBot="1" x14ac:dyDescent="0.3">
      <c r="B221" s="122" t="s">
        <v>174</v>
      </c>
      <c r="C221" s="123"/>
      <c r="D221" s="123"/>
      <c r="E221" s="123"/>
      <c r="F221" s="123"/>
      <c r="G221" s="123"/>
      <c r="H221" s="123"/>
      <c r="I221" s="123"/>
      <c r="J221" s="123"/>
      <c r="K221" s="124"/>
    </row>
    <row r="222" spans="2:20" ht="15.75" outlineLevel="1" thickBot="1" x14ac:dyDescent="0.3">
      <c r="B222" s="94" t="s">
        <v>23</v>
      </c>
      <c r="C222" s="95"/>
      <c r="D222" s="95"/>
      <c r="E222" s="95"/>
      <c r="F222" s="95"/>
      <c r="G222" s="95"/>
      <c r="H222" s="95"/>
      <c r="I222" s="95"/>
      <c r="J222" s="95"/>
      <c r="K222" s="96"/>
    </row>
    <row r="223" spans="2:20" ht="15.75" outlineLevel="1" thickBot="1" x14ac:dyDescent="0.3">
      <c r="B223" s="119" t="s">
        <v>177</v>
      </c>
      <c r="C223" s="120"/>
      <c r="D223" s="120"/>
      <c r="E223" s="120"/>
      <c r="F223" s="120"/>
      <c r="G223" s="120"/>
      <c r="H223" s="120"/>
      <c r="I223" s="120"/>
      <c r="J223" s="120"/>
      <c r="K223" s="121"/>
    </row>
    <row r="224" spans="2:20" ht="15" customHeight="1" outlineLevel="1" thickBot="1" x14ac:dyDescent="0.3">
      <c r="B224" s="166" t="s">
        <v>24</v>
      </c>
      <c r="C224" s="167"/>
      <c r="D224" s="167"/>
      <c r="E224" s="167"/>
      <c r="F224" s="167"/>
      <c r="G224" s="167"/>
      <c r="H224" s="167"/>
      <c r="I224" s="167"/>
      <c r="J224" s="167"/>
      <c r="K224" s="168"/>
    </row>
    <row r="225" spans="2:11" ht="65.099999999999994" customHeight="1" outlineLevel="1" thickBot="1" x14ac:dyDescent="0.3">
      <c r="B225" s="122" t="s">
        <v>175</v>
      </c>
      <c r="C225" s="123"/>
      <c r="D225" s="123"/>
      <c r="E225" s="123"/>
      <c r="F225" s="123"/>
      <c r="G225" s="123"/>
      <c r="H225" s="123"/>
      <c r="I225" s="123"/>
      <c r="J225" s="123"/>
      <c r="K225" s="124"/>
    </row>
    <row r="226" spans="2:11" ht="15.75" outlineLevel="1" thickBot="1" x14ac:dyDescent="0.3">
      <c r="B226" s="88" t="s">
        <v>25</v>
      </c>
      <c r="C226" s="88"/>
      <c r="D226" s="89"/>
      <c r="E226" s="89"/>
      <c r="F226" s="89"/>
      <c r="G226" s="89"/>
      <c r="H226" s="89"/>
      <c r="I226" s="89"/>
      <c r="J226" s="89"/>
      <c r="K226" s="90"/>
    </row>
    <row r="227" spans="2:11" ht="15.75" outlineLevel="1" thickBot="1" x14ac:dyDescent="0.3">
      <c r="B227" s="145" t="s">
        <v>19</v>
      </c>
      <c r="C227" s="146"/>
      <c r="D227" s="145" t="s">
        <v>2</v>
      </c>
      <c r="E227" s="146"/>
      <c r="F227" s="145" t="s">
        <v>3</v>
      </c>
      <c r="G227" s="146"/>
      <c r="H227" s="145" t="s">
        <v>4</v>
      </c>
      <c r="I227" s="146"/>
      <c r="J227" s="145" t="s">
        <v>5</v>
      </c>
      <c r="K227" s="146"/>
    </row>
    <row r="228" spans="2:11" ht="65.099999999999994" customHeight="1" outlineLevel="1" thickBot="1" x14ac:dyDescent="0.3">
      <c r="B228" s="119" t="s">
        <v>51</v>
      </c>
      <c r="C228" s="121"/>
      <c r="D228" s="119" t="s">
        <v>51</v>
      </c>
      <c r="E228" s="121"/>
      <c r="F228" s="119" t="s">
        <v>51</v>
      </c>
      <c r="G228" s="121"/>
      <c r="H228" s="119" t="s">
        <v>51</v>
      </c>
      <c r="I228" s="121"/>
      <c r="J228" s="119" t="s">
        <v>51</v>
      </c>
      <c r="K228" s="121"/>
    </row>
    <row r="229" spans="2:11" ht="15.75" outlineLevel="1" thickBot="1" x14ac:dyDescent="0.3">
      <c r="B229" s="145" t="s">
        <v>6</v>
      </c>
      <c r="C229" s="146"/>
      <c r="D229" s="145" t="s">
        <v>7</v>
      </c>
      <c r="E229" s="146"/>
      <c r="F229" s="145" t="s">
        <v>8</v>
      </c>
      <c r="G229" s="146"/>
      <c r="H229" s="145" t="s">
        <v>9</v>
      </c>
      <c r="I229" s="146"/>
      <c r="J229" s="145" t="s">
        <v>10</v>
      </c>
      <c r="K229" s="146"/>
    </row>
    <row r="230" spans="2:11" ht="65.099999999999994" customHeight="1" outlineLevel="1" thickBot="1" x14ac:dyDescent="0.3">
      <c r="B230" s="119" t="s">
        <v>51</v>
      </c>
      <c r="C230" s="121"/>
      <c r="D230" s="119" t="s">
        <v>51</v>
      </c>
      <c r="E230" s="121"/>
      <c r="F230" s="119" t="s">
        <v>51</v>
      </c>
      <c r="G230" s="121"/>
      <c r="H230" s="119" t="s">
        <v>51</v>
      </c>
      <c r="I230" s="121"/>
      <c r="J230" s="119" t="s">
        <v>51</v>
      </c>
      <c r="K230" s="121"/>
    </row>
    <row r="231" spans="2:11" ht="15.75" outlineLevel="1" thickBot="1" x14ac:dyDescent="0.3">
      <c r="B231" s="145" t="s">
        <v>26</v>
      </c>
      <c r="C231" s="146"/>
      <c r="D231" s="145" t="s">
        <v>27</v>
      </c>
      <c r="E231" s="146"/>
      <c r="F231" s="145" t="s">
        <v>28</v>
      </c>
      <c r="G231" s="146"/>
      <c r="H231" s="145" t="s">
        <v>29</v>
      </c>
      <c r="I231" s="146"/>
      <c r="J231" s="145" t="s">
        <v>30</v>
      </c>
      <c r="K231" s="146"/>
    </row>
    <row r="232" spans="2:11" ht="65.099999999999994" customHeight="1" outlineLevel="1" thickBot="1" x14ac:dyDescent="0.3">
      <c r="B232" s="119" t="s">
        <v>51</v>
      </c>
      <c r="C232" s="121"/>
      <c r="D232" s="119" t="s">
        <v>51</v>
      </c>
      <c r="E232" s="121"/>
      <c r="F232" s="119" t="s">
        <v>51</v>
      </c>
      <c r="G232" s="121"/>
      <c r="H232" s="119" t="s">
        <v>51</v>
      </c>
      <c r="I232" s="121"/>
      <c r="J232" s="119" t="s">
        <v>51</v>
      </c>
      <c r="K232" s="121"/>
    </row>
    <row r="233" spans="2:11" ht="15.75" outlineLevel="1" thickBot="1" x14ac:dyDescent="0.3">
      <c r="B233" s="88" t="s">
        <v>31</v>
      </c>
      <c r="C233" s="88"/>
      <c r="D233" s="89"/>
      <c r="E233" s="89"/>
      <c r="F233" s="89"/>
      <c r="G233" s="89"/>
      <c r="H233" s="89"/>
      <c r="I233" s="89"/>
      <c r="J233" s="89"/>
      <c r="K233" s="90"/>
    </row>
    <row r="234" spans="2:11" ht="15.75" outlineLevel="1" thickBot="1" x14ac:dyDescent="0.3">
      <c r="B234" s="145" t="s">
        <v>19</v>
      </c>
      <c r="C234" s="146"/>
      <c r="D234" s="145" t="s">
        <v>2</v>
      </c>
      <c r="E234" s="146"/>
      <c r="F234" s="145" t="s">
        <v>3</v>
      </c>
      <c r="G234" s="146"/>
      <c r="H234" s="145" t="s">
        <v>4</v>
      </c>
      <c r="I234" s="146"/>
      <c r="J234" s="145" t="s">
        <v>5</v>
      </c>
      <c r="K234" s="146"/>
    </row>
    <row r="235" spans="2:11" ht="15.75" outlineLevel="1" thickBot="1" x14ac:dyDescent="0.3">
      <c r="B235" s="143">
        <v>0</v>
      </c>
      <c r="C235" s="144"/>
      <c r="D235" s="143">
        <v>0</v>
      </c>
      <c r="E235" s="144"/>
      <c r="F235" s="143">
        <v>0</v>
      </c>
      <c r="G235" s="144"/>
      <c r="H235" s="143">
        <v>0</v>
      </c>
      <c r="I235" s="144"/>
      <c r="J235" s="143">
        <v>0</v>
      </c>
      <c r="K235" s="144"/>
    </row>
    <row r="236" spans="2:11" ht="15.75" outlineLevel="1" thickBot="1" x14ac:dyDescent="0.3">
      <c r="B236" s="145" t="s">
        <v>6</v>
      </c>
      <c r="C236" s="146"/>
      <c r="D236" s="145" t="s">
        <v>7</v>
      </c>
      <c r="E236" s="146"/>
      <c r="F236" s="145" t="s">
        <v>8</v>
      </c>
      <c r="G236" s="146"/>
      <c r="H236" s="145" t="s">
        <v>9</v>
      </c>
      <c r="I236" s="146"/>
      <c r="J236" s="145" t="s">
        <v>10</v>
      </c>
      <c r="K236" s="146"/>
    </row>
    <row r="237" spans="2:11" ht="15.75" outlineLevel="1" thickBot="1" x14ac:dyDescent="0.3">
      <c r="B237" s="143">
        <v>0</v>
      </c>
      <c r="C237" s="144"/>
      <c r="D237" s="143">
        <v>0</v>
      </c>
      <c r="E237" s="144"/>
      <c r="F237" s="143">
        <v>0</v>
      </c>
      <c r="G237" s="144"/>
      <c r="H237" s="143">
        <v>0</v>
      </c>
      <c r="I237" s="144"/>
      <c r="J237" s="143">
        <v>0</v>
      </c>
      <c r="K237" s="144"/>
    </row>
    <row r="238" spans="2:11" ht="15.75" outlineLevel="1" thickBot="1" x14ac:dyDescent="0.3">
      <c r="B238" s="145" t="s">
        <v>26</v>
      </c>
      <c r="C238" s="146"/>
      <c r="D238" s="145" t="s">
        <v>27</v>
      </c>
      <c r="E238" s="146"/>
      <c r="F238" s="145" t="s">
        <v>28</v>
      </c>
      <c r="G238" s="146"/>
      <c r="H238" s="145" t="s">
        <v>29</v>
      </c>
      <c r="I238" s="146"/>
      <c r="J238" s="145" t="s">
        <v>30</v>
      </c>
      <c r="K238" s="146"/>
    </row>
    <row r="239" spans="2:11" ht="15.75" outlineLevel="1" thickBot="1" x14ac:dyDescent="0.3">
      <c r="B239" s="143">
        <v>0</v>
      </c>
      <c r="C239" s="144"/>
      <c r="D239" s="143">
        <v>0</v>
      </c>
      <c r="E239" s="144"/>
      <c r="F239" s="143">
        <v>0</v>
      </c>
      <c r="G239" s="144"/>
      <c r="H239" s="143">
        <v>0</v>
      </c>
      <c r="I239" s="144"/>
      <c r="J239" s="143">
        <v>0</v>
      </c>
      <c r="K239" s="144"/>
    </row>
    <row r="240" spans="2:11" ht="15.75" outlineLevel="1" thickBot="1" x14ac:dyDescent="0.3">
      <c r="B240" s="162" t="s">
        <v>32</v>
      </c>
      <c r="C240" s="163"/>
      <c r="D240" s="162" t="s">
        <v>33</v>
      </c>
      <c r="E240" s="163"/>
      <c r="F240" s="162" t="s">
        <v>34</v>
      </c>
      <c r="G240" s="163"/>
    </row>
    <row r="241" spans="2:20" ht="15.75" outlineLevel="1" thickBot="1" x14ac:dyDescent="0.3">
      <c r="B241" s="155">
        <f>SUM(B235:K235,B237:K237,B239:K239)</f>
        <v>0</v>
      </c>
      <c r="C241" s="165"/>
      <c r="D241" s="157">
        <f>NPV(0.05,B235:K235,B237:K237,B239:K239)</f>
        <v>0</v>
      </c>
      <c r="E241" s="158"/>
      <c r="F241" s="155">
        <f>D241*S219*T219</f>
        <v>0</v>
      </c>
      <c r="G241" s="165"/>
    </row>
    <row r="242" spans="2:20" ht="15.75" outlineLevel="1" thickBot="1" x14ac:dyDescent="0.3"/>
    <row r="243" spans="2:20" ht="15.75" outlineLevel="1" thickBot="1" x14ac:dyDescent="0.3">
      <c r="B243" s="82" t="s">
        <v>165</v>
      </c>
      <c r="C243" s="83"/>
      <c r="D243" s="83"/>
      <c r="E243" s="83"/>
      <c r="F243" s="83"/>
      <c r="G243" s="83"/>
      <c r="H243" s="83"/>
      <c r="I243" s="83"/>
      <c r="J243" s="83"/>
      <c r="K243" s="84"/>
      <c r="S243" s="81" t="s">
        <v>52</v>
      </c>
      <c r="T243" s="81" t="s">
        <v>53</v>
      </c>
    </row>
    <row r="244" spans="2:20" ht="15.75" outlineLevel="1" thickBot="1" x14ac:dyDescent="0.3">
      <c r="B244" s="91" t="s">
        <v>21</v>
      </c>
      <c r="C244" s="92"/>
      <c r="D244" s="92"/>
      <c r="E244" s="92"/>
      <c r="F244" s="92"/>
      <c r="G244" s="92"/>
      <c r="H244" s="92"/>
      <c r="I244" s="92"/>
      <c r="J244" s="92"/>
      <c r="K244" s="93"/>
      <c r="S244" s="81" t="s">
        <v>54</v>
      </c>
      <c r="T244" s="81">
        <v>0.95</v>
      </c>
    </row>
    <row r="245" spans="2:20" ht="15.75" outlineLevel="1" thickBot="1" x14ac:dyDescent="0.3">
      <c r="B245" s="150" t="s">
        <v>46</v>
      </c>
      <c r="C245" s="151"/>
      <c r="D245" s="151"/>
      <c r="E245" s="151"/>
      <c r="F245" s="151"/>
      <c r="G245" s="151"/>
      <c r="H245" s="151"/>
      <c r="I245" s="151"/>
      <c r="J245" s="151"/>
      <c r="K245" s="152"/>
      <c r="S245" s="81" t="s">
        <v>55</v>
      </c>
      <c r="T245" s="81">
        <v>0.75</v>
      </c>
    </row>
    <row r="246" spans="2:20" ht="15.75" outlineLevel="1" thickBot="1" x14ac:dyDescent="0.3">
      <c r="B246" s="94" t="s">
        <v>89</v>
      </c>
      <c r="C246" s="95"/>
      <c r="D246" s="95"/>
      <c r="E246" s="95"/>
      <c r="F246" s="95"/>
      <c r="G246" s="95"/>
      <c r="H246" s="95"/>
      <c r="I246" s="95"/>
      <c r="J246" s="95"/>
      <c r="K246" s="96"/>
      <c r="S246" s="81" t="s">
        <v>56</v>
      </c>
      <c r="T246" s="81">
        <v>0.5</v>
      </c>
    </row>
    <row r="247" spans="2:20" ht="65.099999999999994" customHeight="1" outlineLevel="1" thickBot="1" x14ac:dyDescent="0.3">
      <c r="B247" s="150" t="s">
        <v>46</v>
      </c>
      <c r="C247" s="151"/>
      <c r="D247" s="151"/>
      <c r="E247" s="151"/>
      <c r="F247" s="151"/>
      <c r="G247" s="151"/>
      <c r="H247" s="151"/>
      <c r="I247" s="151"/>
      <c r="J247" s="151"/>
      <c r="K247" s="152"/>
      <c r="S247" s="81" t="s">
        <v>57</v>
      </c>
      <c r="T247" s="81">
        <v>0.25</v>
      </c>
    </row>
    <row r="248" spans="2:20" ht="15.75" outlineLevel="1" thickBot="1" x14ac:dyDescent="0.3">
      <c r="B248" s="94" t="s">
        <v>216</v>
      </c>
      <c r="C248" s="95"/>
      <c r="D248" s="95"/>
      <c r="E248" s="95"/>
      <c r="F248" s="95"/>
      <c r="G248" s="95"/>
      <c r="H248" s="95"/>
      <c r="I248" s="95"/>
      <c r="J248" s="95"/>
      <c r="K248" s="96"/>
      <c r="S248" s="81" t="s">
        <v>58</v>
      </c>
      <c r="T248" s="81">
        <v>0.05</v>
      </c>
    </row>
    <row r="249" spans="2:20" ht="15.75" outlineLevel="1" thickBot="1" x14ac:dyDescent="0.3">
      <c r="B249" s="119" t="s">
        <v>177</v>
      </c>
      <c r="C249" s="120"/>
      <c r="D249" s="120"/>
      <c r="E249" s="120"/>
      <c r="F249" s="120"/>
      <c r="G249" s="120"/>
      <c r="H249" s="120"/>
      <c r="I249" s="120"/>
      <c r="J249" s="120"/>
      <c r="K249" s="121"/>
      <c r="S249" s="97">
        <f>IF(B249="",0,VLOOKUP(B249,S244:T248,2,FALSE))</f>
        <v>0.05</v>
      </c>
      <c r="T249" s="97">
        <f>IF(B253="",0,VLOOKUP(B253,S244:T248,2,FALSE))</f>
        <v>0.05</v>
      </c>
    </row>
    <row r="250" spans="2:20" ht="15" customHeight="1" outlineLevel="1" thickBot="1" x14ac:dyDescent="0.3">
      <c r="B250" s="116" t="s">
        <v>22</v>
      </c>
      <c r="C250" s="117"/>
      <c r="D250" s="117"/>
      <c r="E250" s="117"/>
      <c r="F250" s="117"/>
      <c r="G250" s="117"/>
      <c r="H250" s="117"/>
      <c r="I250" s="117"/>
      <c r="J250" s="117"/>
      <c r="K250" s="118"/>
    </row>
    <row r="251" spans="2:20" ht="65.099999999999994" customHeight="1" outlineLevel="1" thickBot="1" x14ac:dyDescent="0.3">
      <c r="B251" s="122" t="s">
        <v>174</v>
      </c>
      <c r="C251" s="123"/>
      <c r="D251" s="123"/>
      <c r="E251" s="123"/>
      <c r="F251" s="123"/>
      <c r="G251" s="123"/>
      <c r="H251" s="123"/>
      <c r="I251" s="123"/>
      <c r="J251" s="123"/>
      <c r="K251" s="124"/>
    </row>
    <row r="252" spans="2:20" ht="15.75" outlineLevel="1" thickBot="1" x14ac:dyDescent="0.3">
      <c r="B252" s="94" t="s">
        <v>23</v>
      </c>
      <c r="C252" s="95"/>
      <c r="D252" s="95"/>
      <c r="E252" s="95"/>
      <c r="F252" s="95"/>
      <c r="G252" s="95"/>
      <c r="H252" s="95"/>
      <c r="I252" s="95"/>
      <c r="J252" s="95"/>
      <c r="K252" s="96"/>
    </row>
    <row r="253" spans="2:20" ht="15.75" outlineLevel="1" thickBot="1" x14ac:dyDescent="0.3">
      <c r="B253" s="119" t="s">
        <v>177</v>
      </c>
      <c r="C253" s="120"/>
      <c r="D253" s="120"/>
      <c r="E253" s="120"/>
      <c r="F253" s="120"/>
      <c r="G253" s="120"/>
      <c r="H253" s="120"/>
      <c r="I253" s="120"/>
      <c r="J253" s="120"/>
      <c r="K253" s="121"/>
    </row>
    <row r="254" spans="2:20" ht="15" customHeight="1" outlineLevel="1" thickBot="1" x14ac:dyDescent="0.3">
      <c r="B254" s="166" t="s">
        <v>24</v>
      </c>
      <c r="C254" s="167"/>
      <c r="D254" s="167"/>
      <c r="E254" s="167"/>
      <c r="F254" s="167"/>
      <c r="G254" s="167"/>
      <c r="H254" s="167"/>
      <c r="I254" s="167"/>
      <c r="J254" s="167"/>
      <c r="K254" s="168"/>
    </row>
    <row r="255" spans="2:20" ht="65.099999999999994" customHeight="1" outlineLevel="1" thickBot="1" x14ac:dyDescent="0.3">
      <c r="B255" s="122" t="s">
        <v>175</v>
      </c>
      <c r="C255" s="123"/>
      <c r="D255" s="123"/>
      <c r="E255" s="123"/>
      <c r="F255" s="123"/>
      <c r="G255" s="123"/>
      <c r="H255" s="123"/>
      <c r="I255" s="123"/>
      <c r="J255" s="123"/>
      <c r="K255" s="124"/>
    </row>
    <row r="256" spans="2:20" ht="15.75" outlineLevel="1" thickBot="1" x14ac:dyDescent="0.3">
      <c r="B256" s="88" t="s">
        <v>25</v>
      </c>
      <c r="C256" s="88"/>
      <c r="D256" s="89"/>
      <c r="E256" s="89"/>
      <c r="F256" s="89"/>
      <c r="G256" s="89"/>
      <c r="H256" s="89"/>
      <c r="I256" s="89"/>
      <c r="J256" s="89"/>
      <c r="K256" s="90"/>
    </row>
    <row r="257" spans="2:11" ht="15.75" outlineLevel="1" thickBot="1" x14ac:dyDescent="0.3">
      <c r="B257" s="145" t="s">
        <v>19</v>
      </c>
      <c r="C257" s="146"/>
      <c r="D257" s="145" t="s">
        <v>2</v>
      </c>
      <c r="E257" s="146"/>
      <c r="F257" s="145" t="s">
        <v>3</v>
      </c>
      <c r="G257" s="146"/>
      <c r="H257" s="145" t="s">
        <v>4</v>
      </c>
      <c r="I257" s="146"/>
      <c r="J257" s="145" t="s">
        <v>5</v>
      </c>
      <c r="K257" s="146"/>
    </row>
    <row r="258" spans="2:11" ht="65.099999999999994" customHeight="1" outlineLevel="1" thickBot="1" x14ac:dyDescent="0.3">
      <c r="B258" s="119" t="s">
        <v>51</v>
      </c>
      <c r="C258" s="121"/>
      <c r="D258" s="119" t="s">
        <v>51</v>
      </c>
      <c r="E258" s="121"/>
      <c r="F258" s="119" t="s">
        <v>51</v>
      </c>
      <c r="G258" s="121"/>
      <c r="H258" s="119" t="s">
        <v>51</v>
      </c>
      <c r="I258" s="121"/>
      <c r="J258" s="119" t="s">
        <v>51</v>
      </c>
      <c r="K258" s="121"/>
    </row>
    <row r="259" spans="2:11" ht="15.75" outlineLevel="1" thickBot="1" x14ac:dyDescent="0.3">
      <c r="B259" s="145" t="s">
        <v>6</v>
      </c>
      <c r="C259" s="146"/>
      <c r="D259" s="145" t="s">
        <v>7</v>
      </c>
      <c r="E259" s="146"/>
      <c r="F259" s="145" t="s">
        <v>8</v>
      </c>
      <c r="G259" s="146"/>
      <c r="H259" s="145" t="s">
        <v>9</v>
      </c>
      <c r="I259" s="146"/>
      <c r="J259" s="145" t="s">
        <v>10</v>
      </c>
      <c r="K259" s="146"/>
    </row>
    <row r="260" spans="2:11" ht="65.099999999999994" customHeight="1" outlineLevel="1" thickBot="1" x14ac:dyDescent="0.3">
      <c r="B260" s="119" t="s">
        <v>51</v>
      </c>
      <c r="C260" s="121"/>
      <c r="D260" s="119" t="s">
        <v>51</v>
      </c>
      <c r="E260" s="121"/>
      <c r="F260" s="119" t="s">
        <v>51</v>
      </c>
      <c r="G260" s="121"/>
      <c r="H260" s="119" t="s">
        <v>51</v>
      </c>
      <c r="I260" s="121"/>
      <c r="J260" s="119" t="s">
        <v>51</v>
      </c>
      <c r="K260" s="121"/>
    </row>
    <row r="261" spans="2:11" ht="15.75" outlineLevel="1" thickBot="1" x14ac:dyDescent="0.3">
      <c r="B261" s="145" t="s">
        <v>26</v>
      </c>
      <c r="C261" s="146"/>
      <c r="D261" s="145" t="s">
        <v>27</v>
      </c>
      <c r="E261" s="146"/>
      <c r="F261" s="145" t="s">
        <v>28</v>
      </c>
      <c r="G261" s="146"/>
      <c r="H261" s="145" t="s">
        <v>29</v>
      </c>
      <c r="I261" s="146"/>
      <c r="J261" s="145" t="s">
        <v>30</v>
      </c>
      <c r="K261" s="146"/>
    </row>
    <row r="262" spans="2:11" ht="65.099999999999994" customHeight="1" outlineLevel="1" thickBot="1" x14ac:dyDescent="0.3">
      <c r="B262" s="119" t="s">
        <v>51</v>
      </c>
      <c r="C262" s="121"/>
      <c r="D262" s="119" t="s">
        <v>51</v>
      </c>
      <c r="E262" s="121"/>
      <c r="F262" s="119" t="s">
        <v>51</v>
      </c>
      <c r="G262" s="121"/>
      <c r="H262" s="119" t="s">
        <v>51</v>
      </c>
      <c r="I262" s="121"/>
      <c r="J262" s="119" t="s">
        <v>51</v>
      </c>
      <c r="K262" s="121"/>
    </row>
    <row r="263" spans="2:11" ht="15.75" outlineLevel="1" thickBot="1" x14ac:dyDescent="0.3">
      <c r="B263" s="88" t="s">
        <v>31</v>
      </c>
      <c r="C263" s="88"/>
      <c r="D263" s="89"/>
      <c r="E263" s="89"/>
      <c r="F263" s="89"/>
      <c r="G263" s="89"/>
      <c r="H263" s="89"/>
      <c r="I263" s="89"/>
      <c r="J263" s="89"/>
      <c r="K263" s="90"/>
    </row>
    <row r="264" spans="2:11" ht="15.75" outlineLevel="1" thickBot="1" x14ac:dyDescent="0.3">
      <c r="B264" s="145" t="s">
        <v>19</v>
      </c>
      <c r="C264" s="146"/>
      <c r="D264" s="145" t="s">
        <v>2</v>
      </c>
      <c r="E264" s="146"/>
      <c r="F264" s="145" t="s">
        <v>3</v>
      </c>
      <c r="G264" s="146"/>
      <c r="H264" s="145" t="s">
        <v>4</v>
      </c>
      <c r="I264" s="146"/>
      <c r="J264" s="145" t="s">
        <v>5</v>
      </c>
      <c r="K264" s="146"/>
    </row>
    <row r="265" spans="2:11" ht="15.75" outlineLevel="1" thickBot="1" x14ac:dyDescent="0.3">
      <c r="B265" s="143">
        <v>0</v>
      </c>
      <c r="C265" s="144"/>
      <c r="D265" s="143">
        <v>0</v>
      </c>
      <c r="E265" s="144"/>
      <c r="F265" s="143">
        <v>0</v>
      </c>
      <c r="G265" s="144"/>
      <c r="H265" s="143">
        <v>0</v>
      </c>
      <c r="I265" s="144"/>
      <c r="J265" s="143">
        <v>0</v>
      </c>
      <c r="K265" s="144"/>
    </row>
    <row r="266" spans="2:11" ht="15.75" outlineLevel="1" thickBot="1" x14ac:dyDescent="0.3">
      <c r="B266" s="145" t="s">
        <v>6</v>
      </c>
      <c r="C266" s="146"/>
      <c r="D266" s="145" t="s">
        <v>7</v>
      </c>
      <c r="E266" s="146"/>
      <c r="F266" s="145" t="s">
        <v>8</v>
      </c>
      <c r="G266" s="146"/>
      <c r="H266" s="145" t="s">
        <v>9</v>
      </c>
      <c r="I266" s="146"/>
      <c r="J266" s="145" t="s">
        <v>10</v>
      </c>
      <c r="K266" s="146"/>
    </row>
    <row r="267" spans="2:11" ht="15.75" outlineLevel="1" thickBot="1" x14ac:dyDescent="0.3">
      <c r="B267" s="143">
        <v>0</v>
      </c>
      <c r="C267" s="144"/>
      <c r="D267" s="143">
        <v>0</v>
      </c>
      <c r="E267" s="144"/>
      <c r="F267" s="143">
        <v>0</v>
      </c>
      <c r="G267" s="144"/>
      <c r="H267" s="143">
        <v>0</v>
      </c>
      <c r="I267" s="144"/>
      <c r="J267" s="143">
        <v>0</v>
      </c>
      <c r="K267" s="144"/>
    </row>
    <row r="268" spans="2:11" ht="15.75" outlineLevel="1" thickBot="1" x14ac:dyDescent="0.3">
      <c r="B268" s="145" t="s">
        <v>26</v>
      </c>
      <c r="C268" s="146"/>
      <c r="D268" s="145" t="s">
        <v>27</v>
      </c>
      <c r="E268" s="146"/>
      <c r="F268" s="145" t="s">
        <v>28</v>
      </c>
      <c r="G268" s="146"/>
      <c r="H268" s="145" t="s">
        <v>29</v>
      </c>
      <c r="I268" s="146"/>
      <c r="J268" s="145" t="s">
        <v>30</v>
      </c>
      <c r="K268" s="146"/>
    </row>
    <row r="269" spans="2:11" ht="15.75" outlineLevel="1" thickBot="1" x14ac:dyDescent="0.3">
      <c r="B269" s="143">
        <v>0</v>
      </c>
      <c r="C269" s="144"/>
      <c r="D269" s="143">
        <v>0</v>
      </c>
      <c r="E269" s="144"/>
      <c r="F269" s="143">
        <v>0</v>
      </c>
      <c r="G269" s="144"/>
      <c r="H269" s="143">
        <v>0</v>
      </c>
      <c r="I269" s="144"/>
      <c r="J269" s="143">
        <v>0</v>
      </c>
      <c r="K269" s="144"/>
    </row>
    <row r="270" spans="2:11" ht="15.75" outlineLevel="1" thickBot="1" x14ac:dyDescent="0.3">
      <c r="B270" s="162" t="s">
        <v>32</v>
      </c>
      <c r="C270" s="163"/>
      <c r="D270" s="162" t="s">
        <v>33</v>
      </c>
      <c r="E270" s="163"/>
      <c r="F270" s="162" t="s">
        <v>34</v>
      </c>
      <c r="G270" s="163"/>
    </row>
    <row r="271" spans="2:11" ht="15.75" outlineLevel="1" thickBot="1" x14ac:dyDescent="0.3">
      <c r="B271" s="155">
        <f>SUM(B265:K265,B267:K267,B269:K269)</f>
        <v>0</v>
      </c>
      <c r="C271" s="165"/>
      <c r="D271" s="157">
        <f>NPV(0.05,B265:K265,B267:K267,B269:K269)</f>
        <v>0</v>
      </c>
      <c r="E271" s="158"/>
      <c r="F271" s="155">
        <f>D271*S249*T249</f>
        <v>0</v>
      </c>
      <c r="G271" s="165"/>
    </row>
    <row r="272" spans="2:11" ht="15.75" outlineLevel="1" thickBot="1" x14ac:dyDescent="0.3">
      <c r="B272" s="98"/>
      <c r="C272" s="99"/>
      <c r="D272" s="100"/>
      <c r="E272" s="100"/>
      <c r="F272" s="98"/>
      <c r="G272" s="99"/>
    </row>
    <row r="273" spans="2:20" ht="15.75" outlineLevel="1" thickBot="1" x14ac:dyDescent="0.3">
      <c r="B273" s="162" t="s">
        <v>205</v>
      </c>
      <c r="C273" s="163"/>
      <c r="D273" s="162" t="s">
        <v>206</v>
      </c>
      <c r="E273" s="163"/>
      <c r="F273" s="162" t="s">
        <v>207</v>
      </c>
      <c r="G273" s="163"/>
    </row>
    <row r="274" spans="2:20" ht="15.75" outlineLevel="1" thickBot="1" x14ac:dyDescent="0.3">
      <c r="B274" s="155">
        <f>SUM(B151,B181,B211,B241,B271)</f>
        <v>0</v>
      </c>
      <c r="C274" s="165"/>
      <c r="D274" s="169">
        <f>SUM(D151,D181,D211,D241,D271)</f>
        <v>0</v>
      </c>
      <c r="E274" s="170"/>
      <c r="F274" s="155">
        <f>SUM(F151,F181,F211,F241,F271)</f>
        <v>0</v>
      </c>
      <c r="G274" s="156"/>
    </row>
    <row r="275" spans="2:20" ht="15.75" thickBot="1" x14ac:dyDescent="0.3"/>
    <row r="276" spans="2:20" ht="15.75" collapsed="1" thickBot="1" x14ac:dyDescent="0.3">
      <c r="B276" s="74" t="str">
        <f>CONCATENATE("Impacts - ",B2)</f>
        <v>Impacts - Research Program 5</v>
      </c>
      <c r="C276" s="71"/>
      <c r="D276" s="71" t="str">
        <f>D2</f>
        <v>[Research Program 5 Name]</v>
      </c>
      <c r="E276" s="71"/>
      <c r="F276" s="71"/>
      <c r="G276" s="71"/>
      <c r="H276" s="71"/>
      <c r="I276" s="71"/>
      <c r="J276" s="71"/>
      <c r="K276" s="72"/>
    </row>
    <row r="277" spans="2:20" ht="15.75" outlineLevel="1" thickBot="1" x14ac:dyDescent="0.3"/>
    <row r="278" spans="2:20" ht="15.75" outlineLevel="1" thickBot="1" x14ac:dyDescent="0.3">
      <c r="B278" s="82" t="s">
        <v>166</v>
      </c>
      <c r="C278" s="83"/>
      <c r="D278" s="83"/>
      <c r="E278" s="83"/>
      <c r="F278" s="83"/>
      <c r="G278" s="83"/>
      <c r="H278" s="83"/>
      <c r="I278" s="83"/>
      <c r="J278" s="83"/>
      <c r="K278" s="84"/>
      <c r="S278" s="81" t="s">
        <v>52</v>
      </c>
      <c r="T278" s="81" t="s">
        <v>53</v>
      </c>
    </row>
    <row r="279" spans="2:20" ht="15.75" outlineLevel="1" thickBot="1" x14ac:dyDescent="0.3">
      <c r="B279" s="101" t="s">
        <v>209</v>
      </c>
      <c r="C279" s="92"/>
      <c r="D279" s="92"/>
      <c r="E279" s="92"/>
      <c r="F279" s="92"/>
      <c r="G279" s="92"/>
      <c r="H279" s="92"/>
      <c r="I279" s="92"/>
      <c r="J279" s="92"/>
      <c r="K279" s="93"/>
      <c r="S279" s="81" t="s">
        <v>54</v>
      </c>
      <c r="T279" s="81">
        <v>0.95</v>
      </c>
    </row>
    <row r="280" spans="2:20" ht="15.75" outlineLevel="1" thickBot="1" x14ac:dyDescent="0.3">
      <c r="B280" s="150" t="s">
        <v>46</v>
      </c>
      <c r="C280" s="151"/>
      <c r="D280" s="151"/>
      <c r="E280" s="151"/>
      <c r="F280" s="151"/>
      <c r="G280" s="151"/>
      <c r="H280" s="151"/>
      <c r="I280" s="151"/>
      <c r="J280" s="151"/>
      <c r="K280" s="152"/>
      <c r="S280" s="81" t="s">
        <v>55</v>
      </c>
      <c r="T280" s="81">
        <v>0.75</v>
      </c>
    </row>
    <row r="281" spans="2:20" ht="30" customHeight="1" outlineLevel="1" thickBot="1" x14ac:dyDescent="0.3">
      <c r="B281" s="159" t="s">
        <v>219</v>
      </c>
      <c r="C281" s="160"/>
      <c r="D281" s="160"/>
      <c r="E281" s="160"/>
      <c r="F281" s="160"/>
      <c r="G281" s="160"/>
      <c r="H281" s="160"/>
      <c r="I281" s="160"/>
      <c r="J281" s="160"/>
      <c r="K281" s="161"/>
      <c r="S281" s="81" t="s">
        <v>56</v>
      </c>
      <c r="T281" s="81">
        <v>0.5</v>
      </c>
    </row>
    <row r="282" spans="2:20" ht="65.099999999999994" customHeight="1" outlineLevel="1" thickBot="1" x14ac:dyDescent="0.3">
      <c r="B282" s="150" t="s">
        <v>46</v>
      </c>
      <c r="C282" s="151"/>
      <c r="D282" s="151"/>
      <c r="E282" s="151"/>
      <c r="F282" s="151"/>
      <c r="G282" s="151"/>
      <c r="H282" s="151"/>
      <c r="I282" s="151"/>
      <c r="J282" s="151"/>
      <c r="K282" s="152"/>
      <c r="S282" s="81" t="s">
        <v>57</v>
      </c>
      <c r="T282" s="81">
        <v>0.25</v>
      </c>
    </row>
    <row r="283" spans="2:20" ht="15.75" outlineLevel="1" thickBot="1" x14ac:dyDescent="0.3">
      <c r="B283" s="94" t="s">
        <v>217</v>
      </c>
      <c r="C283" s="95"/>
      <c r="D283" s="95"/>
      <c r="E283" s="95"/>
      <c r="F283" s="95"/>
      <c r="G283" s="95"/>
      <c r="H283" s="95"/>
      <c r="I283" s="95"/>
      <c r="J283" s="95"/>
      <c r="K283" s="96"/>
      <c r="S283" s="81" t="s">
        <v>58</v>
      </c>
      <c r="T283" s="81">
        <v>0.05</v>
      </c>
    </row>
    <row r="284" spans="2:20" ht="15.75" outlineLevel="1" thickBot="1" x14ac:dyDescent="0.3">
      <c r="B284" s="119" t="s">
        <v>177</v>
      </c>
      <c r="C284" s="120"/>
      <c r="D284" s="120"/>
      <c r="E284" s="120"/>
      <c r="F284" s="120"/>
      <c r="G284" s="120"/>
      <c r="H284" s="120"/>
      <c r="I284" s="120"/>
      <c r="J284" s="120"/>
      <c r="K284" s="121"/>
      <c r="S284" s="97">
        <f>IF(B284="",0,VLOOKUP(B284,S279:T283,2,FALSE))</f>
        <v>0.05</v>
      </c>
      <c r="T284" s="97">
        <f>IF(B288="",0,VLOOKUP(B288,S279:T283,2,FALSE))</f>
        <v>0.05</v>
      </c>
    </row>
    <row r="285" spans="2:20" ht="30" customHeight="1" outlineLevel="1" thickBot="1" x14ac:dyDescent="0.3">
      <c r="B285" s="116" t="s">
        <v>84</v>
      </c>
      <c r="C285" s="117"/>
      <c r="D285" s="117"/>
      <c r="E285" s="117"/>
      <c r="F285" s="117"/>
      <c r="G285" s="117"/>
      <c r="H285" s="117"/>
      <c r="I285" s="117"/>
      <c r="J285" s="117"/>
      <c r="K285" s="118"/>
    </row>
    <row r="286" spans="2:20" ht="65.099999999999994" customHeight="1" outlineLevel="1" thickBot="1" x14ac:dyDescent="0.3">
      <c r="B286" s="122" t="s">
        <v>173</v>
      </c>
      <c r="C286" s="123"/>
      <c r="D286" s="123"/>
      <c r="E286" s="123"/>
      <c r="F286" s="123"/>
      <c r="G286" s="123"/>
      <c r="H286" s="123"/>
      <c r="I286" s="123"/>
      <c r="J286" s="123"/>
      <c r="K286" s="124"/>
    </row>
    <row r="287" spans="2:20" ht="15.75" outlineLevel="1" thickBot="1" x14ac:dyDescent="0.3">
      <c r="B287" s="94" t="s">
        <v>218</v>
      </c>
      <c r="C287" s="95"/>
      <c r="D287" s="95"/>
      <c r="E287" s="95"/>
      <c r="F287" s="95"/>
      <c r="G287" s="95"/>
      <c r="H287" s="95"/>
      <c r="I287" s="95"/>
      <c r="J287" s="95"/>
      <c r="K287" s="96"/>
    </row>
    <row r="288" spans="2:20" ht="15.75" outlineLevel="1" thickBot="1" x14ac:dyDescent="0.3">
      <c r="B288" s="119" t="s">
        <v>177</v>
      </c>
      <c r="C288" s="120"/>
      <c r="D288" s="120"/>
      <c r="E288" s="120"/>
      <c r="F288" s="120"/>
      <c r="G288" s="120"/>
      <c r="H288" s="120"/>
      <c r="I288" s="120"/>
      <c r="J288" s="120"/>
      <c r="K288" s="121"/>
    </row>
    <row r="289" spans="2:11" ht="15.75" outlineLevel="1" thickBot="1" x14ac:dyDescent="0.3">
      <c r="B289" s="116" t="s">
        <v>85</v>
      </c>
      <c r="C289" s="117"/>
      <c r="D289" s="117"/>
      <c r="E289" s="117"/>
      <c r="F289" s="117"/>
      <c r="G289" s="117"/>
      <c r="H289" s="117"/>
      <c r="I289" s="117"/>
      <c r="J289" s="117"/>
      <c r="K289" s="118"/>
    </row>
    <row r="290" spans="2:11" ht="65.099999999999994" customHeight="1" outlineLevel="1" thickBot="1" x14ac:dyDescent="0.3">
      <c r="B290" s="150" t="s">
        <v>46</v>
      </c>
      <c r="C290" s="151"/>
      <c r="D290" s="151"/>
      <c r="E290" s="151"/>
      <c r="F290" s="151"/>
      <c r="G290" s="151"/>
      <c r="H290" s="151"/>
      <c r="I290" s="151"/>
      <c r="J290" s="151"/>
      <c r="K290" s="152"/>
    </row>
    <row r="291" spans="2:11" ht="15.75" outlineLevel="1" thickBot="1" x14ac:dyDescent="0.3">
      <c r="B291" s="88" t="s">
        <v>220</v>
      </c>
      <c r="C291" s="88"/>
      <c r="D291" s="89"/>
      <c r="E291" s="89"/>
      <c r="F291" s="89"/>
      <c r="G291" s="89"/>
      <c r="H291" s="89"/>
      <c r="I291" s="89"/>
      <c r="J291" s="89"/>
      <c r="K291" s="90"/>
    </row>
    <row r="292" spans="2:11" ht="15.75" outlineLevel="1" thickBot="1" x14ac:dyDescent="0.3">
      <c r="B292" s="145" t="s">
        <v>19</v>
      </c>
      <c r="C292" s="146"/>
      <c r="D292" s="145" t="s">
        <v>2</v>
      </c>
      <c r="E292" s="146"/>
      <c r="F292" s="145" t="s">
        <v>3</v>
      </c>
      <c r="G292" s="146"/>
      <c r="H292" s="145" t="s">
        <v>4</v>
      </c>
      <c r="I292" s="146"/>
      <c r="J292" s="145" t="s">
        <v>5</v>
      </c>
      <c r="K292" s="146"/>
    </row>
    <row r="293" spans="2:11" ht="65.099999999999994" customHeight="1" outlineLevel="1" thickBot="1" x14ac:dyDescent="0.3">
      <c r="B293" s="153" t="s">
        <v>51</v>
      </c>
      <c r="C293" s="154"/>
      <c r="D293" s="153" t="s">
        <v>51</v>
      </c>
      <c r="E293" s="154"/>
      <c r="F293" s="153" t="s">
        <v>51</v>
      </c>
      <c r="G293" s="154"/>
      <c r="H293" s="153" t="s">
        <v>51</v>
      </c>
      <c r="I293" s="154"/>
      <c r="J293" s="153" t="s">
        <v>51</v>
      </c>
      <c r="K293" s="154"/>
    </row>
    <row r="294" spans="2:11" ht="15.75" outlineLevel="1" thickBot="1" x14ac:dyDescent="0.3">
      <c r="B294" s="145" t="s">
        <v>6</v>
      </c>
      <c r="C294" s="146"/>
      <c r="D294" s="145" t="s">
        <v>7</v>
      </c>
      <c r="E294" s="146"/>
      <c r="F294" s="145" t="s">
        <v>8</v>
      </c>
      <c r="G294" s="146"/>
      <c r="H294" s="145" t="s">
        <v>9</v>
      </c>
      <c r="I294" s="146"/>
      <c r="J294" s="145" t="s">
        <v>10</v>
      </c>
      <c r="K294" s="146"/>
    </row>
    <row r="295" spans="2:11" ht="65.099999999999994" customHeight="1" outlineLevel="1" thickBot="1" x14ac:dyDescent="0.3">
      <c r="B295" s="153" t="s">
        <v>51</v>
      </c>
      <c r="C295" s="154"/>
      <c r="D295" s="153" t="s">
        <v>51</v>
      </c>
      <c r="E295" s="154"/>
      <c r="F295" s="153" t="s">
        <v>51</v>
      </c>
      <c r="G295" s="154"/>
      <c r="H295" s="153" t="s">
        <v>51</v>
      </c>
      <c r="I295" s="154"/>
      <c r="J295" s="153" t="s">
        <v>51</v>
      </c>
      <c r="K295" s="154"/>
    </row>
    <row r="296" spans="2:11" ht="15.75" outlineLevel="1" thickBot="1" x14ac:dyDescent="0.3">
      <c r="B296" s="145" t="s">
        <v>26</v>
      </c>
      <c r="C296" s="146"/>
      <c r="D296" s="145" t="s">
        <v>27</v>
      </c>
      <c r="E296" s="146"/>
      <c r="F296" s="145" t="s">
        <v>28</v>
      </c>
      <c r="G296" s="146"/>
      <c r="H296" s="145" t="s">
        <v>29</v>
      </c>
      <c r="I296" s="146"/>
      <c r="J296" s="145" t="s">
        <v>30</v>
      </c>
      <c r="K296" s="146"/>
    </row>
    <row r="297" spans="2:11" ht="65.099999999999994" customHeight="1" outlineLevel="1" thickBot="1" x14ac:dyDescent="0.3">
      <c r="B297" s="153" t="s">
        <v>51</v>
      </c>
      <c r="C297" s="154"/>
      <c r="D297" s="153" t="s">
        <v>51</v>
      </c>
      <c r="E297" s="154"/>
      <c r="F297" s="153" t="s">
        <v>51</v>
      </c>
      <c r="G297" s="154"/>
      <c r="H297" s="153" t="s">
        <v>51</v>
      </c>
      <c r="I297" s="154"/>
      <c r="J297" s="153" t="s">
        <v>51</v>
      </c>
      <c r="K297" s="154"/>
    </row>
    <row r="298" spans="2:11" ht="15.75" outlineLevel="1" thickBot="1" x14ac:dyDescent="0.3">
      <c r="B298" s="88" t="s">
        <v>211</v>
      </c>
      <c r="C298" s="88"/>
      <c r="D298" s="89"/>
      <c r="E298" s="89"/>
      <c r="F298" s="89"/>
      <c r="G298" s="89"/>
      <c r="H298" s="89"/>
      <c r="I298" s="89"/>
      <c r="J298" s="89"/>
      <c r="K298" s="90"/>
    </row>
    <row r="299" spans="2:11" ht="15.75" outlineLevel="1" thickBot="1" x14ac:dyDescent="0.3">
      <c r="B299" s="145" t="s">
        <v>19</v>
      </c>
      <c r="C299" s="146"/>
      <c r="D299" s="145" t="s">
        <v>2</v>
      </c>
      <c r="E299" s="146"/>
      <c r="F299" s="145" t="s">
        <v>3</v>
      </c>
      <c r="G299" s="146"/>
      <c r="H299" s="145" t="s">
        <v>4</v>
      </c>
      <c r="I299" s="146"/>
      <c r="J299" s="145" t="s">
        <v>5</v>
      </c>
      <c r="K299" s="146"/>
    </row>
    <row r="300" spans="2:11" ht="15.75" outlineLevel="1" thickBot="1" x14ac:dyDescent="0.3">
      <c r="B300" s="143">
        <v>0</v>
      </c>
      <c r="C300" s="144"/>
      <c r="D300" s="143">
        <v>0</v>
      </c>
      <c r="E300" s="144"/>
      <c r="F300" s="143">
        <v>0</v>
      </c>
      <c r="G300" s="144"/>
      <c r="H300" s="143">
        <v>0</v>
      </c>
      <c r="I300" s="144"/>
      <c r="J300" s="143">
        <v>0</v>
      </c>
      <c r="K300" s="144"/>
    </row>
    <row r="301" spans="2:11" ht="15.75" outlineLevel="1" thickBot="1" x14ac:dyDescent="0.3">
      <c r="B301" s="145" t="s">
        <v>6</v>
      </c>
      <c r="C301" s="146"/>
      <c r="D301" s="145" t="s">
        <v>7</v>
      </c>
      <c r="E301" s="146"/>
      <c r="F301" s="145" t="s">
        <v>8</v>
      </c>
      <c r="G301" s="146"/>
      <c r="H301" s="145" t="s">
        <v>9</v>
      </c>
      <c r="I301" s="146"/>
      <c r="J301" s="145" t="s">
        <v>10</v>
      </c>
      <c r="K301" s="146"/>
    </row>
    <row r="302" spans="2:11" ht="15.75" outlineLevel="1" thickBot="1" x14ac:dyDescent="0.3">
      <c r="B302" s="143">
        <v>0</v>
      </c>
      <c r="C302" s="144"/>
      <c r="D302" s="143">
        <v>0</v>
      </c>
      <c r="E302" s="144"/>
      <c r="F302" s="143">
        <v>0</v>
      </c>
      <c r="G302" s="144"/>
      <c r="H302" s="143">
        <v>0</v>
      </c>
      <c r="I302" s="144"/>
      <c r="J302" s="143">
        <v>0</v>
      </c>
      <c r="K302" s="144"/>
    </row>
    <row r="303" spans="2:11" ht="15.75" outlineLevel="1" thickBot="1" x14ac:dyDescent="0.3">
      <c r="B303" s="145" t="s">
        <v>26</v>
      </c>
      <c r="C303" s="146"/>
      <c r="D303" s="145" t="s">
        <v>27</v>
      </c>
      <c r="E303" s="146"/>
      <c r="F303" s="145" t="s">
        <v>28</v>
      </c>
      <c r="G303" s="146"/>
      <c r="H303" s="145" t="s">
        <v>29</v>
      </c>
      <c r="I303" s="146"/>
      <c r="J303" s="145" t="s">
        <v>30</v>
      </c>
      <c r="K303" s="146"/>
    </row>
    <row r="304" spans="2:11" ht="15.75" outlineLevel="1" thickBot="1" x14ac:dyDescent="0.3">
      <c r="B304" s="143">
        <v>0</v>
      </c>
      <c r="C304" s="144"/>
      <c r="D304" s="143">
        <v>0</v>
      </c>
      <c r="E304" s="144"/>
      <c r="F304" s="143">
        <v>0</v>
      </c>
      <c r="G304" s="144"/>
      <c r="H304" s="143">
        <v>0</v>
      </c>
      <c r="I304" s="144"/>
      <c r="J304" s="143">
        <v>0</v>
      </c>
      <c r="K304" s="144"/>
    </row>
    <row r="305" spans="2:20" ht="15.75" outlineLevel="1" thickBot="1" x14ac:dyDescent="0.3">
      <c r="B305" s="162" t="s">
        <v>32</v>
      </c>
      <c r="C305" s="163"/>
      <c r="D305" s="162" t="s">
        <v>33</v>
      </c>
      <c r="E305" s="163"/>
      <c r="F305" s="162" t="s">
        <v>34</v>
      </c>
      <c r="G305" s="163"/>
    </row>
    <row r="306" spans="2:20" ht="15.75" outlineLevel="1" thickBot="1" x14ac:dyDescent="0.3">
      <c r="B306" s="155">
        <f>SUM(B300:K300,B302:K302,B304:K304)</f>
        <v>0</v>
      </c>
      <c r="C306" s="156"/>
      <c r="D306" s="164">
        <f>NPV(0.05,B300:K300,B302:K302,B304:K304)</f>
        <v>0</v>
      </c>
      <c r="E306" s="158"/>
      <c r="F306" s="155">
        <f>D306*S284*T284</f>
        <v>0</v>
      </c>
      <c r="G306" s="156"/>
    </row>
    <row r="307" spans="2:20" ht="15.75" outlineLevel="1" thickBot="1" x14ac:dyDescent="0.3"/>
    <row r="308" spans="2:20" ht="15.75" outlineLevel="1" thickBot="1" x14ac:dyDescent="0.3">
      <c r="B308" s="82" t="s">
        <v>167</v>
      </c>
      <c r="C308" s="83"/>
      <c r="D308" s="83"/>
      <c r="E308" s="83"/>
      <c r="F308" s="83"/>
      <c r="G308" s="83"/>
      <c r="H308" s="83"/>
      <c r="I308" s="83"/>
      <c r="J308" s="83"/>
      <c r="K308" s="84"/>
    </row>
    <row r="309" spans="2:20" ht="15.75" outlineLevel="1" thickBot="1" x14ac:dyDescent="0.3">
      <c r="B309" s="101" t="s">
        <v>209</v>
      </c>
      <c r="C309" s="92"/>
      <c r="D309" s="92"/>
      <c r="E309" s="92"/>
      <c r="F309" s="92"/>
      <c r="G309" s="92"/>
      <c r="H309" s="92"/>
      <c r="I309" s="92"/>
      <c r="J309" s="92"/>
      <c r="K309" s="93"/>
      <c r="S309" s="81" t="s">
        <v>52</v>
      </c>
      <c r="T309" s="81" t="s">
        <v>53</v>
      </c>
    </row>
    <row r="310" spans="2:20" ht="15.75" outlineLevel="1" thickBot="1" x14ac:dyDescent="0.3">
      <c r="B310" s="150" t="s">
        <v>46</v>
      </c>
      <c r="C310" s="151"/>
      <c r="D310" s="151"/>
      <c r="E310" s="151"/>
      <c r="F310" s="151"/>
      <c r="G310" s="151"/>
      <c r="H310" s="151"/>
      <c r="I310" s="151"/>
      <c r="J310" s="151"/>
      <c r="K310" s="152"/>
      <c r="S310" s="81" t="s">
        <v>54</v>
      </c>
      <c r="T310" s="81">
        <v>0.95</v>
      </c>
    </row>
    <row r="311" spans="2:20" ht="30.6" customHeight="1" outlineLevel="1" thickBot="1" x14ac:dyDescent="0.3">
      <c r="B311" s="159" t="s">
        <v>219</v>
      </c>
      <c r="C311" s="160"/>
      <c r="D311" s="160"/>
      <c r="E311" s="160"/>
      <c r="F311" s="160"/>
      <c r="G311" s="160"/>
      <c r="H311" s="160"/>
      <c r="I311" s="160"/>
      <c r="J311" s="160"/>
      <c r="K311" s="161"/>
      <c r="S311" s="81" t="s">
        <v>55</v>
      </c>
      <c r="T311" s="81">
        <v>0.75</v>
      </c>
    </row>
    <row r="312" spans="2:20" ht="65.099999999999994" customHeight="1" outlineLevel="1" thickBot="1" x14ac:dyDescent="0.3">
      <c r="B312" s="150" t="s">
        <v>46</v>
      </c>
      <c r="C312" s="151"/>
      <c r="D312" s="151"/>
      <c r="E312" s="151"/>
      <c r="F312" s="151"/>
      <c r="G312" s="151"/>
      <c r="H312" s="151"/>
      <c r="I312" s="151"/>
      <c r="J312" s="151"/>
      <c r="K312" s="152"/>
      <c r="S312" s="81" t="s">
        <v>56</v>
      </c>
      <c r="T312" s="81">
        <v>0.5</v>
      </c>
    </row>
    <row r="313" spans="2:20" ht="15.75" outlineLevel="1" thickBot="1" x14ac:dyDescent="0.3">
      <c r="B313" s="94" t="s">
        <v>217</v>
      </c>
      <c r="C313" s="95"/>
      <c r="D313" s="95"/>
      <c r="E313" s="95"/>
      <c r="F313" s="95"/>
      <c r="G313" s="95"/>
      <c r="H313" s="95"/>
      <c r="I313" s="95"/>
      <c r="J313" s="95"/>
      <c r="K313" s="96"/>
      <c r="S313" s="81" t="s">
        <v>57</v>
      </c>
      <c r="T313" s="81">
        <v>0.25</v>
      </c>
    </row>
    <row r="314" spans="2:20" ht="15.75" outlineLevel="1" thickBot="1" x14ac:dyDescent="0.3">
      <c r="B314" s="119" t="s">
        <v>177</v>
      </c>
      <c r="C314" s="120"/>
      <c r="D314" s="120"/>
      <c r="E314" s="120"/>
      <c r="F314" s="120"/>
      <c r="G314" s="120"/>
      <c r="H314" s="120"/>
      <c r="I314" s="120"/>
      <c r="J314" s="120"/>
      <c r="K314" s="121"/>
      <c r="S314" s="81" t="s">
        <v>58</v>
      </c>
      <c r="T314" s="81">
        <v>0.05</v>
      </c>
    </row>
    <row r="315" spans="2:20" ht="30" customHeight="1" outlineLevel="1" thickBot="1" x14ac:dyDescent="0.3">
      <c r="B315" s="116" t="s">
        <v>84</v>
      </c>
      <c r="C315" s="117"/>
      <c r="D315" s="117"/>
      <c r="E315" s="117"/>
      <c r="F315" s="117"/>
      <c r="G315" s="117"/>
      <c r="H315" s="117"/>
      <c r="I315" s="117"/>
      <c r="J315" s="117"/>
      <c r="K315" s="118"/>
      <c r="S315" s="97">
        <f>IF(B314="",0,VLOOKUP(B314,S310:T314,2,FALSE))</f>
        <v>0.05</v>
      </c>
      <c r="T315" s="97">
        <f>IF(B318="",0,VLOOKUP(B318,S310:T314,2,FALSE))</f>
        <v>0.05</v>
      </c>
    </row>
    <row r="316" spans="2:20" ht="65.099999999999994" customHeight="1" outlineLevel="1" thickBot="1" x14ac:dyDescent="0.3">
      <c r="B316" s="122" t="s">
        <v>173</v>
      </c>
      <c r="C316" s="123"/>
      <c r="D316" s="123"/>
      <c r="E316" s="123"/>
      <c r="F316" s="123"/>
      <c r="G316" s="123"/>
      <c r="H316" s="123"/>
      <c r="I316" s="123"/>
      <c r="J316" s="123"/>
      <c r="K316" s="124"/>
    </row>
    <row r="317" spans="2:20" ht="15.75" outlineLevel="1" thickBot="1" x14ac:dyDescent="0.3">
      <c r="B317" s="94" t="s">
        <v>218</v>
      </c>
      <c r="C317" s="95"/>
      <c r="D317" s="95"/>
      <c r="E317" s="95"/>
      <c r="F317" s="95"/>
      <c r="G317" s="95"/>
      <c r="H317" s="95"/>
      <c r="I317" s="95"/>
      <c r="J317" s="95"/>
      <c r="K317" s="96"/>
    </row>
    <row r="318" spans="2:20" ht="15.75" outlineLevel="1" thickBot="1" x14ac:dyDescent="0.3">
      <c r="B318" s="119" t="s">
        <v>177</v>
      </c>
      <c r="C318" s="120"/>
      <c r="D318" s="120"/>
      <c r="E318" s="120"/>
      <c r="F318" s="120"/>
      <c r="G318" s="120"/>
      <c r="H318" s="120"/>
      <c r="I318" s="120"/>
      <c r="J318" s="120"/>
      <c r="K318" s="121"/>
    </row>
    <row r="319" spans="2:20" ht="15.75" customHeight="1" outlineLevel="1" thickBot="1" x14ac:dyDescent="0.3">
      <c r="B319" s="116" t="s">
        <v>85</v>
      </c>
      <c r="C319" s="117"/>
      <c r="D319" s="117"/>
      <c r="E319" s="117"/>
      <c r="F319" s="117"/>
      <c r="G319" s="117"/>
      <c r="H319" s="117"/>
      <c r="I319" s="117"/>
      <c r="J319" s="117"/>
      <c r="K319" s="118"/>
    </row>
    <row r="320" spans="2:20" ht="65.099999999999994" customHeight="1" outlineLevel="1" thickBot="1" x14ac:dyDescent="0.3">
      <c r="B320" s="150" t="s">
        <v>46</v>
      </c>
      <c r="C320" s="151"/>
      <c r="D320" s="151"/>
      <c r="E320" s="151"/>
      <c r="F320" s="151"/>
      <c r="G320" s="151"/>
      <c r="H320" s="151"/>
      <c r="I320" s="151"/>
      <c r="J320" s="151"/>
      <c r="K320" s="152"/>
    </row>
    <row r="321" spans="2:11" ht="15" customHeight="1" outlineLevel="1" thickBot="1" x14ac:dyDescent="0.3">
      <c r="B321" s="88" t="s">
        <v>220</v>
      </c>
      <c r="C321" s="88"/>
      <c r="D321" s="89"/>
      <c r="E321" s="89"/>
      <c r="F321" s="89"/>
      <c r="G321" s="89"/>
      <c r="H321" s="89"/>
      <c r="I321" s="89"/>
      <c r="J321" s="89"/>
      <c r="K321" s="90"/>
    </row>
    <row r="322" spans="2:11" ht="15.75" outlineLevel="1" thickBot="1" x14ac:dyDescent="0.3">
      <c r="B322" s="145" t="s">
        <v>19</v>
      </c>
      <c r="C322" s="146"/>
      <c r="D322" s="145" t="s">
        <v>2</v>
      </c>
      <c r="E322" s="146"/>
      <c r="F322" s="145" t="s">
        <v>3</v>
      </c>
      <c r="G322" s="146"/>
      <c r="H322" s="145" t="s">
        <v>4</v>
      </c>
      <c r="I322" s="146"/>
      <c r="J322" s="145" t="s">
        <v>5</v>
      </c>
      <c r="K322" s="146"/>
    </row>
    <row r="323" spans="2:11" ht="65.099999999999994" customHeight="1" outlineLevel="1" thickBot="1" x14ac:dyDescent="0.3">
      <c r="B323" s="153" t="s">
        <v>51</v>
      </c>
      <c r="C323" s="154"/>
      <c r="D323" s="153" t="s">
        <v>51</v>
      </c>
      <c r="E323" s="154"/>
      <c r="F323" s="153" t="s">
        <v>51</v>
      </c>
      <c r="G323" s="154"/>
      <c r="H323" s="153" t="s">
        <v>51</v>
      </c>
      <c r="I323" s="154"/>
      <c r="J323" s="153" t="s">
        <v>51</v>
      </c>
      <c r="K323" s="154"/>
    </row>
    <row r="324" spans="2:11" ht="15.75" outlineLevel="1" thickBot="1" x14ac:dyDescent="0.3">
      <c r="B324" s="145" t="s">
        <v>6</v>
      </c>
      <c r="C324" s="146"/>
      <c r="D324" s="145" t="s">
        <v>7</v>
      </c>
      <c r="E324" s="146"/>
      <c r="F324" s="145" t="s">
        <v>8</v>
      </c>
      <c r="G324" s="146"/>
      <c r="H324" s="145" t="s">
        <v>9</v>
      </c>
      <c r="I324" s="146"/>
      <c r="J324" s="145" t="s">
        <v>10</v>
      </c>
      <c r="K324" s="146"/>
    </row>
    <row r="325" spans="2:11" ht="65.099999999999994" customHeight="1" outlineLevel="1" thickBot="1" x14ac:dyDescent="0.3">
      <c r="B325" s="153" t="s">
        <v>51</v>
      </c>
      <c r="C325" s="154"/>
      <c r="D325" s="153" t="s">
        <v>51</v>
      </c>
      <c r="E325" s="154"/>
      <c r="F325" s="153" t="s">
        <v>51</v>
      </c>
      <c r="G325" s="154"/>
      <c r="H325" s="153" t="s">
        <v>51</v>
      </c>
      <c r="I325" s="154"/>
      <c r="J325" s="153" t="s">
        <v>51</v>
      </c>
      <c r="K325" s="154"/>
    </row>
    <row r="326" spans="2:11" ht="15.75" outlineLevel="1" thickBot="1" x14ac:dyDescent="0.3">
      <c r="B326" s="145" t="s">
        <v>26</v>
      </c>
      <c r="C326" s="146"/>
      <c r="D326" s="145" t="s">
        <v>27</v>
      </c>
      <c r="E326" s="146"/>
      <c r="F326" s="145" t="s">
        <v>28</v>
      </c>
      <c r="G326" s="146"/>
      <c r="H326" s="145" t="s">
        <v>29</v>
      </c>
      <c r="I326" s="146"/>
      <c r="J326" s="145" t="s">
        <v>30</v>
      </c>
      <c r="K326" s="146"/>
    </row>
    <row r="327" spans="2:11" ht="65.099999999999994" customHeight="1" outlineLevel="1" thickBot="1" x14ac:dyDescent="0.3">
      <c r="B327" s="153" t="s">
        <v>51</v>
      </c>
      <c r="C327" s="154"/>
      <c r="D327" s="153" t="s">
        <v>51</v>
      </c>
      <c r="E327" s="154"/>
      <c r="F327" s="153" t="s">
        <v>51</v>
      </c>
      <c r="G327" s="154"/>
      <c r="H327" s="153" t="s">
        <v>51</v>
      </c>
      <c r="I327" s="154"/>
      <c r="J327" s="153" t="s">
        <v>51</v>
      </c>
      <c r="K327" s="154"/>
    </row>
    <row r="328" spans="2:11" ht="15.75" outlineLevel="1" thickBot="1" x14ac:dyDescent="0.3">
      <c r="B328" s="88" t="s">
        <v>211</v>
      </c>
      <c r="C328" s="88"/>
      <c r="D328" s="89"/>
      <c r="E328" s="89"/>
      <c r="F328" s="89"/>
      <c r="G328" s="89"/>
      <c r="H328" s="89"/>
      <c r="I328" s="89"/>
      <c r="J328" s="89"/>
      <c r="K328" s="90"/>
    </row>
    <row r="329" spans="2:11" ht="15.75" outlineLevel="1" thickBot="1" x14ac:dyDescent="0.3">
      <c r="B329" s="145" t="s">
        <v>19</v>
      </c>
      <c r="C329" s="146"/>
      <c r="D329" s="145" t="s">
        <v>2</v>
      </c>
      <c r="E329" s="146"/>
      <c r="F329" s="145" t="s">
        <v>3</v>
      </c>
      <c r="G329" s="146"/>
      <c r="H329" s="145" t="s">
        <v>4</v>
      </c>
      <c r="I329" s="146"/>
      <c r="J329" s="145" t="s">
        <v>5</v>
      </c>
      <c r="K329" s="146"/>
    </row>
    <row r="330" spans="2:11" ht="15.75" outlineLevel="1" thickBot="1" x14ac:dyDescent="0.3">
      <c r="B330" s="143">
        <v>0</v>
      </c>
      <c r="C330" s="144"/>
      <c r="D330" s="143">
        <v>0</v>
      </c>
      <c r="E330" s="144"/>
      <c r="F330" s="143">
        <v>0</v>
      </c>
      <c r="G330" s="144"/>
      <c r="H330" s="143">
        <v>0</v>
      </c>
      <c r="I330" s="144"/>
      <c r="J330" s="143">
        <v>0</v>
      </c>
      <c r="K330" s="144"/>
    </row>
    <row r="331" spans="2:11" ht="15.75" outlineLevel="1" thickBot="1" x14ac:dyDescent="0.3">
      <c r="B331" s="145" t="s">
        <v>6</v>
      </c>
      <c r="C331" s="146"/>
      <c r="D331" s="145" t="s">
        <v>7</v>
      </c>
      <c r="E331" s="146"/>
      <c r="F331" s="145" t="s">
        <v>8</v>
      </c>
      <c r="G331" s="146"/>
      <c r="H331" s="145" t="s">
        <v>9</v>
      </c>
      <c r="I331" s="146"/>
      <c r="J331" s="145" t="s">
        <v>10</v>
      </c>
      <c r="K331" s="146"/>
    </row>
    <row r="332" spans="2:11" ht="15.75" outlineLevel="1" thickBot="1" x14ac:dyDescent="0.3">
      <c r="B332" s="143">
        <v>0</v>
      </c>
      <c r="C332" s="144"/>
      <c r="D332" s="143">
        <v>0</v>
      </c>
      <c r="E332" s="144"/>
      <c r="F332" s="143">
        <v>0</v>
      </c>
      <c r="G332" s="144"/>
      <c r="H332" s="143">
        <v>0</v>
      </c>
      <c r="I332" s="144"/>
      <c r="J332" s="143">
        <v>0</v>
      </c>
      <c r="K332" s="144"/>
    </row>
    <row r="333" spans="2:11" ht="15.75" outlineLevel="1" thickBot="1" x14ac:dyDescent="0.3">
      <c r="B333" s="145" t="s">
        <v>26</v>
      </c>
      <c r="C333" s="146"/>
      <c r="D333" s="145" t="s">
        <v>27</v>
      </c>
      <c r="E333" s="146"/>
      <c r="F333" s="145" t="s">
        <v>28</v>
      </c>
      <c r="G333" s="146"/>
      <c r="H333" s="145" t="s">
        <v>29</v>
      </c>
      <c r="I333" s="146"/>
      <c r="J333" s="145" t="s">
        <v>30</v>
      </c>
      <c r="K333" s="146"/>
    </row>
    <row r="334" spans="2:11" ht="15.75" outlineLevel="1" thickBot="1" x14ac:dyDescent="0.3">
      <c r="B334" s="143">
        <v>0</v>
      </c>
      <c r="C334" s="144"/>
      <c r="D334" s="143">
        <v>0</v>
      </c>
      <c r="E334" s="144"/>
      <c r="F334" s="143">
        <v>0</v>
      </c>
      <c r="G334" s="144"/>
      <c r="H334" s="143">
        <v>0</v>
      </c>
      <c r="I334" s="144"/>
      <c r="J334" s="143">
        <v>0</v>
      </c>
      <c r="K334" s="144"/>
    </row>
    <row r="335" spans="2:11" ht="15.75" outlineLevel="1" thickBot="1" x14ac:dyDescent="0.3">
      <c r="B335" s="148" t="s">
        <v>32</v>
      </c>
      <c r="C335" s="149"/>
      <c r="D335" s="148" t="s">
        <v>33</v>
      </c>
      <c r="E335" s="149"/>
      <c r="F335" s="148" t="s">
        <v>34</v>
      </c>
      <c r="G335" s="149"/>
    </row>
    <row r="336" spans="2:11" ht="15.75" outlineLevel="1" thickBot="1" x14ac:dyDescent="0.3">
      <c r="B336" s="155">
        <f>SUM(B330:K330,B332:K332,B334:K334)</f>
        <v>0</v>
      </c>
      <c r="C336" s="156"/>
      <c r="D336" s="157">
        <f>NPV(0.05,B330:K330,B332:K332,B334:K334)</f>
        <v>0</v>
      </c>
      <c r="E336" s="158"/>
      <c r="F336" s="155">
        <f>D336*S315*T315</f>
        <v>0</v>
      </c>
      <c r="G336" s="156"/>
    </row>
    <row r="337" spans="2:20" ht="15.75" outlineLevel="1" thickBot="1" x14ac:dyDescent="0.3">
      <c r="B337" s="98"/>
      <c r="C337" s="98"/>
      <c r="D337" s="100"/>
      <c r="E337" s="100"/>
      <c r="F337" s="98"/>
      <c r="G337" s="98"/>
      <c r="H337" s="102"/>
      <c r="I337" s="102"/>
      <c r="J337" s="102"/>
      <c r="K337" s="102"/>
    </row>
    <row r="338" spans="2:20" ht="15.75" outlineLevel="1" thickBot="1" x14ac:dyDescent="0.3">
      <c r="B338" s="82" t="s">
        <v>168</v>
      </c>
      <c r="C338" s="83"/>
      <c r="D338" s="83"/>
      <c r="E338" s="83"/>
      <c r="F338" s="83"/>
      <c r="G338" s="83"/>
      <c r="H338" s="83"/>
      <c r="I338" s="83"/>
      <c r="J338" s="83"/>
      <c r="K338" s="84"/>
    </row>
    <row r="339" spans="2:20" s="102" customFormat="1" ht="15.75" outlineLevel="1" thickBot="1" x14ac:dyDescent="0.3">
      <c r="B339" s="101" t="s">
        <v>209</v>
      </c>
      <c r="C339" s="92"/>
      <c r="D339" s="92"/>
      <c r="E339" s="92"/>
      <c r="F339" s="92"/>
      <c r="G339" s="92"/>
      <c r="H339" s="92"/>
      <c r="I339" s="92"/>
      <c r="J339" s="92"/>
      <c r="K339" s="93"/>
    </row>
    <row r="340" spans="2:20" ht="15.75" outlineLevel="1" thickBot="1" x14ac:dyDescent="0.3">
      <c r="B340" s="150" t="s">
        <v>46</v>
      </c>
      <c r="C340" s="151"/>
      <c r="D340" s="151"/>
      <c r="E340" s="151"/>
      <c r="F340" s="151"/>
      <c r="G340" s="151"/>
      <c r="H340" s="151"/>
      <c r="I340" s="151"/>
      <c r="J340" s="151"/>
      <c r="K340" s="152"/>
      <c r="S340" s="81" t="s">
        <v>52</v>
      </c>
      <c r="T340" s="81" t="s">
        <v>53</v>
      </c>
    </row>
    <row r="341" spans="2:20" ht="30" customHeight="1" outlineLevel="1" thickBot="1" x14ac:dyDescent="0.3">
      <c r="B341" s="159" t="s">
        <v>219</v>
      </c>
      <c r="C341" s="160"/>
      <c r="D341" s="160"/>
      <c r="E341" s="160"/>
      <c r="F341" s="160"/>
      <c r="G341" s="160"/>
      <c r="H341" s="160"/>
      <c r="I341" s="160"/>
      <c r="J341" s="160"/>
      <c r="K341" s="161"/>
      <c r="S341" s="81" t="s">
        <v>54</v>
      </c>
      <c r="T341" s="81">
        <v>0.95</v>
      </c>
    </row>
    <row r="342" spans="2:20" ht="65.099999999999994" customHeight="1" outlineLevel="1" thickBot="1" x14ac:dyDescent="0.3">
      <c r="B342" s="150" t="s">
        <v>46</v>
      </c>
      <c r="C342" s="151"/>
      <c r="D342" s="151"/>
      <c r="E342" s="151"/>
      <c r="F342" s="151"/>
      <c r="G342" s="151"/>
      <c r="H342" s="151"/>
      <c r="I342" s="151"/>
      <c r="J342" s="151"/>
      <c r="K342" s="152"/>
      <c r="S342" s="81" t="s">
        <v>55</v>
      </c>
      <c r="T342" s="81">
        <v>0.75</v>
      </c>
    </row>
    <row r="343" spans="2:20" ht="15.75" outlineLevel="1" thickBot="1" x14ac:dyDescent="0.3">
      <c r="B343" s="94" t="s">
        <v>217</v>
      </c>
      <c r="C343" s="95"/>
      <c r="D343" s="95"/>
      <c r="E343" s="95"/>
      <c r="F343" s="95"/>
      <c r="G343" s="95"/>
      <c r="H343" s="95"/>
      <c r="I343" s="95"/>
      <c r="J343" s="95"/>
      <c r="K343" s="96"/>
      <c r="S343" s="81" t="s">
        <v>56</v>
      </c>
      <c r="T343" s="81">
        <v>0.5</v>
      </c>
    </row>
    <row r="344" spans="2:20" ht="15.75" outlineLevel="1" thickBot="1" x14ac:dyDescent="0.3">
      <c r="B344" s="119" t="s">
        <v>177</v>
      </c>
      <c r="C344" s="120"/>
      <c r="D344" s="120"/>
      <c r="E344" s="120"/>
      <c r="F344" s="120"/>
      <c r="G344" s="120"/>
      <c r="H344" s="120"/>
      <c r="I344" s="120"/>
      <c r="J344" s="120"/>
      <c r="K344" s="121"/>
      <c r="S344" s="81" t="s">
        <v>57</v>
      </c>
      <c r="T344" s="81">
        <v>0.25</v>
      </c>
    </row>
    <row r="345" spans="2:20" ht="30" customHeight="1" outlineLevel="1" thickBot="1" x14ac:dyDescent="0.3">
      <c r="B345" s="116" t="s">
        <v>84</v>
      </c>
      <c r="C345" s="117"/>
      <c r="D345" s="117"/>
      <c r="E345" s="117"/>
      <c r="F345" s="117"/>
      <c r="G345" s="117"/>
      <c r="H345" s="117"/>
      <c r="I345" s="117"/>
      <c r="J345" s="117"/>
      <c r="K345" s="118"/>
      <c r="S345" s="81" t="s">
        <v>58</v>
      </c>
      <c r="T345" s="81">
        <v>0.05</v>
      </c>
    </row>
    <row r="346" spans="2:20" ht="65.099999999999994" customHeight="1" outlineLevel="1" thickBot="1" x14ac:dyDescent="0.3">
      <c r="B346" s="122" t="s">
        <v>173</v>
      </c>
      <c r="C346" s="123"/>
      <c r="D346" s="123"/>
      <c r="E346" s="123"/>
      <c r="F346" s="123"/>
      <c r="G346" s="123"/>
      <c r="H346" s="123"/>
      <c r="I346" s="123"/>
      <c r="J346" s="123"/>
      <c r="K346" s="124"/>
      <c r="S346" s="97">
        <f>IF(B344="",0,VLOOKUP(B344,S341:T345,2,FALSE))</f>
        <v>0.05</v>
      </c>
      <c r="T346" s="97">
        <f>IF(B348="",0,VLOOKUP(B348,S341:T345,2,FALSE))</f>
        <v>0.05</v>
      </c>
    </row>
    <row r="347" spans="2:20" ht="15" customHeight="1" outlineLevel="1" thickBot="1" x14ac:dyDescent="0.3">
      <c r="B347" s="94" t="s">
        <v>218</v>
      </c>
      <c r="C347" s="95"/>
      <c r="D347" s="95"/>
      <c r="E347" s="95"/>
      <c r="F347" s="95"/>
      <c r="G347" s="95"/>
      <c r="H347" s="95"/>
      <c r="I347" s="95"/>
      <c r="J347" s="95"/>
      <c r="K347" s="96"/>
    </row>
    <row r="348" spans="2:20" ht="15.75" outlineLevel="1" thickBot="1" x14ac:dyDescent="0.3">
      <c r="B348" s="119" t="s">
        <v>177</v>
      </c>
      <c r="C348" s="120"/>
      <c r="D348" s="120"/>
      <c r="E348" s="120"/>
      <c r="F348" s="120"/>
      <c r="G348" s="120"/>
      <c r="H348" s="120"/>
      <c r="I348" s="120"/>
      <c r="J348" s="120"/>
      <c r="K348" s="121"/>
    </row>
    <row r="349" spans="2:20" ht="15.75" customHeight="1" outlineLevel="1" thickBot="1" x14ac:dyDescent="0.3">
      <c r="B349" s="116" t="s">
        <v>85</v>
      </c>
      <c r="C349" s="117"/>
      <c r="D349" s="117"/>
      <c r="E349" s="117"/>
      <c r="F349" s="117"/>
      <c r="G349" s="117"/>
      <c r="H349" s="117"/>
      <c r="I349" s="117"/>
      <c r="J349" s="117"/>
      <c r="K349" s="118"/>
    </row>
    <row r="350" spans="2:20" ht="65.099999999999994" customHeight="1" outlineLevel="1" thickBot="1" x14ac:dyDescent="0.3">
      <c r="B350" s="150" t="s">
        <v>46</v>
      </c>
      <c r="C350" s="151"/>
      <c r="D350" s="151"/>
      <c r="E350" s="151"/>
      <c r="F350" s="151"/>
      <c r="G350" s="151"/>
      <c r="H350" s="151"/>
      <c r="I350" s="151"/>
      <c r="J350" s="151"/>
      <c r="K350" s="152"/>
    </row>
    <row r="351" spans="2:20" ht="15" customHeight="1" outlineLevel="1" thickBot="1" x14ac:dyDescent="0.3">
      <c r="B351" s="88" t="s">
        <v>220</v>
      </c>
      <c r="C351" s="88"/>
      <c r="D351" s="89"/>
      <c r="E351" s="89"/>
      <c r="F351" s="89"/>
      <c r="G351" s="89"/>
      <c r="H351" s="89"/>
      <c r="I351" s="89"/>
      <c r="J351" s="89"/>
      <c r="K351" s="90"/>
    </row>
    <row r="352" spans="2:20" ht="15.75" outlineLevel="1" thickBot="1" x14ac:dyDescent="0.3">
      <c r="B352" s="145" t="s">
        <v>19</v>
      </c>
      <c r="C352" s="146"/>
      <c r="D352" s="145" t="s">
        <v>2</v>
      </c>
      <c r="E352" s="146"/>
      <c r="F352" s="145" t="s">
        <v>3</v>
      </c>
      <c r="G352" s="146"/>
      <c r="H352" s="145" t="s">
        <v>4</v>
      </c>
      <c r="I352" s="146"/>
      <c r="J352" s="145" t="s">
        <v>5</v>
      </c>
      <c r="K352" s="146"/>
    </row>
    <row r="353" spans="2:11" ht="65.099999999999994" customHeight="1" outlineLevel="1" thickBot="1" x14ac:dyDescent="0.3">
      <c r="B353" s="153" t="s">
        <v>51</v>
      </c>
      <c r="C353" s="154"/>
      <c r="D353" s="153" t="s">
        <v>51</v>
      </c>
      <c r="E353" s="154"/>
      <c r="F353" s="153" t="s">
        <v>51</v>
      </c>
      <c r="G353" s="154"/>
      <c r="H353" s="153" t="s">
        <v>51</v>
      </c>
      <c r="I353" s="154"/>
      <c r="J353" s="153" t="s">
        <v>51</v>
      </c>
      <c r="K353" s="154"/>
    </row>
    <row r="354" spans="2:11" ht="15.75" outlineLevel="1" thickBot="1" x14ac:dyDescent="0.3">
      <c r="B354" s="145" t="s">
        <v>6</v>
      </c>
      <c r="C354" s="146"/>
      <c r="D354" s="145" t="s">
        <v>7</v>
      </c>
      <c r="E354" s="146"/>
      <c r="F354" s="145" t="s">
        <v>8</v>
      </c>
      <c r="G354" s="146"/>
      <c r="H354" s="145" t="s">
        <v>9</v>
      </c>
      <c r="I354" s="146"/>
      <c r="J354" s="145" t="s">
        <v>10</v>
      </c>
      <c r="K354" s="146"/>
    </row>
    <row r="355" spans="2:11" ht="65.099999999999994" customHeight="1" outlineLevel="1" thickBot="1" x14ac:dyDescent="0.3">
      <c r="B355" s="153" t="s">
        <v>51</v>
      </c>
      <c r="C355" s="154"/>
      <c r="D355" s="153" t="s">
        <v>51</v>
      </c>
      <c r="E355" s="154"/>
      <c r="F355" s="153" t="s">
        <v>51</v>
      </c>
      <c r="G355" s="154"/>
      <c r="H355" s="153" t="s">
        <v>51</v>
      </c>
      <c r="I355" s="154"/>
      <c r="J355" s="153" t="s">
        <v>51</v>
      </c>
      <c r="K355" s="154"/>
    </row>
    <row r="356" spans="2:11" ht="15.75" outlineLevel="1" thickBot="1" x14ac:dyDescent="0.3">
      <c r="B356" s="145" t="s">
        <v>26</v>
      </c>
      <c r="C356" s="146"/>
      <c r="D356" s="145" t="s">
        <v>27</v>
      </c>
      <c r="E356" s="146"/>
      <c r="F356" s="145" t="s">
        <v>28</v>
      </c>
      <c r="G356" s="146"/>
      <c r="H356" s="145" t="s">
        <v>29</v>
      </c>
      <c r="I356" s="146"/>
      <c r="J356" s="145" t="s">
        <v>30</v>
      </c>
      <c r="K356" s="146"/>
    </row>
    <row r="357" spans="2:11" ht="65.099999999999994" customHeight="1" outlineLevel="1" thickBot="1" x14ac:dyDescent="0.3">
      <c r="B357" s="153" t="s">
        <v>51</v>
      </c>
      <c r="C357" s="154"/>
      <c r="D357" s="153" t="s">
        <v>51</v>
      </c>
      <c r="E357" s="154"/>
      <c r="F357" s="153" t="s">
        <v>51</v>
      </c>
      <c r="G357" s="154"/>
      <c r="H357" s="153" t="s">
        <v>51</v>
      </c>
      <c r="I357" s="154"/>
      <c r="J357" s="153" t="s">
        <v>51</v>
      </c>
      <c r="K357" s="154"/>
    </row>
    <row r="358" spans="2:11" ht="15.75" outlineLevel="1" thickBot="1" x14ac:dyDescent="0.3">
      <c r="B358" s="88" t="s">
        <v>211</v>
      </c>
      <c r="C358" s="88"/>
      <c r="D358" s="89"/>
      <c r="E358" s="89"/>
      <c r="F358" s="89"/>
      <c r="G358" s="89"/>
      <c r="H358" s="89"/>
      <c r="I358" s="89"/>
      <c r="J358" s="89"/>
      <c r="K358" s="90"/>
    </row>
    <row r="359" spans="2:11" ht="15.75" outlineLevel="1" thickBot="1" x14ac:dyDescent="0.3">
      <c r="B359" s="145" t="s">
        <v>19</v>
      </c>
      <c r="C359" s="146"/>
      <c r="D359" s="145" t="s">
        <v>2</v>
      </c>
      <c r="E359" s="146"/>
      <c r="F359" s="145" t="s">
        <v>3</v>
      </c>
      <c r="G359" s="146"/>
      <c r="H359" s="145" t="s">
        <v>4</v>
      </c>
      <c r="I359" s="146"/>
      <c r="J359" s="145" t="s">
        <v>5</v>
      </c>
      <c r="K359" s="146"/>
    </row>
    <row r="360" spans="2:11" ht="15.75" outlineLevel="1" thickBot="1" x14ac:dyDescent="0.3">
      <c r="B360" s="143">
        <v>0</v>
      </c>
      <c r="C360" s="144"/>
      <c r="D360" s="143">
        <v>0</v>
      </c>
      <c r="E360" s="144"/>
      <c r="F360" s="143">
        <v>0</v>
      </c>
      <c r="G360" s="144"/>
      <c r="H360" s="143">
        <v>0</v>
      </c>
      <c r="I360" s="144"/>
      <c r="J360" s="143">
        <v>0</v>
      </c>
      <c r="K360" s="144"/>
    </row>
    <row r="361" spans="2:11" ht="15.75" outlineLevel="1" thickBot="1" x14ac:dyDescent="0.3">
      <c r="B361" s="145" t="s">
        <v>6</v>
      </c>
      <c r="C361" s="146"/>
      <c r="D361" s="145" t="s">
        <v>7</v>
      </c>
      <c r="E361" s="146"/>
      <c r="F361" s="145" t="s">
        <v>8</v>
      </c>
      <c r="G361" s="146"/>
      <c r="H361" s="145" t="s">
        <v>9</v>
      </c>
      <c r="I361" s="146"/>
      <c r="J361" s="145" t="s">
        <v>10</v>
      </c>
      <c r="K361" s="146"/>
    </row>
    <row r="362" spans="2:11" ht="15.75" outlineLevel="1" thickBot="1" x14ac:dyDescent="0.3">
      <c r="B362" s="143">
        <v>0</v>
      </c>
      <c r="C362" s="144"/>
      <c r="D362" s="143">
        <v>0</v>
      </c>
      <c r="E362" s="144"/>
      <c r="F362" s="143">
        <v>0</v>
      </c>
      <c r="G362" s="144"/>
      <c r="H362" s="143">
        <v>0</v>
      </c>
      <c r="I362" s="144"/>
      <c r="J362" s="143">
        <v>0</v>
      </c>
      <c r="K362" s="144"/>
    </row>
    <row r="363" spans="2:11" ht="15.75" outlineLevel="1" thickBot="1" x14ac:dyDescent="0.3">
      <c r="B363" s="145" t="s">
        <v>26</v>
      </c>
      <c r="C363" s="146"/>
      <c r="D363" s="145" t="s">
        <v>27</v>
      </c>
      <c r="E363" s="146"/>
      <c r="F363" s="145" t="s">
        <v>28</v>
      </c>
      <c r="G363" s="146"/>
      <c r="H363" s="145" t="s">
        <v>29</v>
      </c>
      <c r="I363" s="146"/>
      <c r="J363" s="145" t="s">
        <v>30</v>
      </c>
      <c r="K363" s="146"/>
    </row>
    <row r="364" spans="2:11" ht="15.75" outlineLevel="1" thickBot="1" x14ac:dyDescent="0.3">
      <c r="B364" s="143">
        <v>0</v>
      </c>
      <c r="C364" s="144"/>
      <c r="D364" s="143">
        <v>0</v>
      </c>
      <c r="E364" s="144"/>
      <c r="F364" s="143">
        <v>0</v>
      </c>
      <c r="G364" s="144"/>
      <c r="H364" s="143">
        <v>0</v>
      </c>
      <c r="I364" s="144"/>
      <c r="J364" s="143">
        <v>0</v>
      </c>
      <c r="K364" s="144"/>
    </row>
    <row r="365" spans="2:11" ht="15.75" outlineLevel="1" thickBot="1" x14ac:dyDescent="0.3">
      <c r="B365" s="148" t="s">
        <v>32</v>
      </c>
      <c r="C365" s="149"/>
      <c r="D365" s="148" t="s">
        <v>33</v>
      </c>
      <c r="E365" s="149"/>
      <c r="F365" s="148" t="s">
        <v>34</v>
      </c>
      <c r="G365" s="149"/>
    </row>
    <row r="366" spans="2:11" ht="15.75" outlineLevel="1" thickBot="1" x14ac:dyDescent="0.3">
      <c r="B366" s="155">
        <f>SUM(B360:K360,B362:K362,B364:K364)</f>
        <v>0</v>
      </c>
      <c r="C366" s="156"/>
      <c r="D366" s="157">
        <f>NPV(0.05,B360:K360,B362:K362,B364:K364)</f>
        <v>0</v>
      </c>
      <c r="E366" s="158"/>
      <c r="F366" s="155">
        <f>D366*S346*T346</f>
        <v>0</v>
      </c>
      <c r="G366" s="156"/>
    </row>
    <row r="367" spans="2:11" ht="15.75" outlineLevel="1" thickBot="1" x14ac:dyDescent="0.3">
      <c r="B367" s="98"/>
      <c r="C367" s="98"/>
      <c r="D367" s="100"/>
      <c r="E367" s="100"/>
      <c r="F367" s="98"/>
      <c r="G367" s="98"/>
      <c r="H367" s="102"/>
      <c r="I367" s="102"/>
      <c r="J367" s="102"/>
      <c r="K367" s="102"/>
    </row>
    <row r="368" spans="2:11" ht="15.75" outlineLevel="1" thickBot="1" x14ac:dyDescent="0.3">
      <c r="B368" s="82" t="s">
        <v>169</v>
      </c>
      <c r="C368" s="83"/>
      <c r="D368" s="83"/>
      <c r="E368" s="83"/>
      <c r="F368" s="83"/>
      <c r="G368" s="83"/>
      <c r="H368" s="83"/>
      <c r="I368" s="83"/>
      <c r="J368" s="83"/>
      <c r="K368" s="84"/>
    </row>
    <row r="369" spans="2:20" ht="15.75" outlineLevel="1" thickBot="1" x14ac:dyDescent="0.3">
      <c r="B369" s="101" t="s">
        <v>209</v>
      </c>
      <c r="C369" s="92"/>
      <c r="D369" s="92"/>
      <c r="E369" s="92"/>
      <c r="F369" s="92"/>
      <c r="G369" s="92"/>
      <c r="H369" s="92"/>
      <c r="I369" s="92"/>
      <c r="J369" s="92"/>
      <c r="K369" s="93"/>
    </row>
    <row r="370" spans="2:20" s="102" customFormat="1" ht="15.75" outlineLevel="1" thickBot="1" x14ac:dyDescent="0.3">
      <c r="B370" s="150" t="s">
        <v>46</v>
      </c>
      <c r="C370" s="151"/>
      <c r="D370" s="151"/>
      <c r="E370" s="151"/>
      <c r="F370" s="151"/>
      <c r="G370" s="151"/>
      <c r="H370" s="151"/>
      <c r="I370" s="151"/>
      <c r="J370" s="151"/>
      <c r="K370" s="152"/>
    </row>
    <row r="371" spans="2:20" ht="30" customHeight="1" outlineLevel="1" thickBot="1" x14ac:dyDescent="0.3">
      <c r="B371" s="159" t="s">
        <v>219</v>
      </c>
      <c r="C371" s="160"/>
      <c r="D371" s="160"/>
      <c r="E371" s="160"/>
      <c r="F371" s="160"/>
      <c r="G371" s="160"/>
      <c r="H371" s="160"/>
      <c r="I371" s="160"/>
      <c r="J371" s="160"/>
      <c r="K371" s="161"/>
      <c r="S371" s="81" t="s">
        <v>52</v>
      </c>
      <c r="T371" s="81" t="s">
        <v>53</v>
      </c>
    </row>
    <row r="372" spans="2:20" ht="65.099999999999994" customHeight="1" outlineLevel="1" thickBot="1" x14ac:dyDescent="0.3">
      <c r="B372" s="150" t="s">
        <v>46</v>
      </c>
      <c r="C372" s="151"/>
      <c r="D372" s="151"/>
      <c r="E372" s="151"/>
      <c r="F372" s="151"/>
      <c r="G372" s="151"/>
      <c r="H372" s="151"/>
      <c r="I372" s="151"/>
      <c r="J372" s="151"/>
      <c r="K372" s="152"/>
      <c r="S372" s="81" t="s">
        <v>54</v>
      </c>
      <c r="T372" s="81">
        <v>0.95</v>
      </c>
    </row>
    <row r="373" spans="2:20" ht="15.75" outlineLevel="1" thickBot="1" x14ac:dyDescent="0.3">
      <c r="B373" s="94" t="s">
        <v>217</v>
      </c>
      <c r="C373" s="95"/>
      <c r="D373" s="95"/>
      <c r="E373" s="95"/>
      <c r="F373" s="95"/>
      <c r="G373" s="95"/>
      <c r="H373" s="95"/>
      <c r="I373" s="95"/>
      <c r="J373" s="95"/>
      <c r="K373" s="96"/>
      <c r="S373" s="81" t="s">
        <v>55</v>
      </c>
      <c r="T373" s="81">
        <v>0.75</v>
      </c>
    </row>
    <row r="374" spans="2:20" ht="15.75" outlineLevel="1" thickBot="1" x14ac:dyDescent="0.3">
      <c r="B374" s="119" t="s">
        <v>177</v>
      </c>
      <c r="C374" s="120"/>
      <c r="D374" s="120"/>
      <c r="E374" s="120"/>
      <c r="F374" s="120"/>
      <c r="G374" s="120"/>
      <c r="H374" s="120"/>
      <c r="I374" s="120"/>
      <c r="J374" s="120"/>
      <c r="K374" s="121"/>
      <c r="S374" s="81" t="s">
        <v>56</v>
      </c>
      <c r="T374" s="81">
        <v>0.5</v>
      </c>
    </row>
    <row r="375" spans="2:20" ht="30" customHeight="1" outlineLevel="1" thickBot="1" x14ac:dyDescent="0.3">
      <c r="B375" s="116" t="s">
        <v>84</v>
      </c>
      <c r="C375" s="117"/>
      <c r="D375" s="117"/>
      <c r="E375" s="117"/>
      <c r="F375" s="117"/>
      <c r="G375" s="117"/>
      <c r="H375" s="117"/>
      <c r="I375" s="117"/>
      <c r="J375" s="117"/>
      <c r="K375" s="118"/>
      <c r="S375" s="81" t="s">
        <v>57</v>
      </c>
      <c r="T375" s="81">
        <v>0.25</v>
      </c>
    </row>
    <row r="376" spans="2:20" ht="65.099999999999994" customHeight="1" outlineLevel="1" thickBot="1" x14ac:dyDescent="0.3">
      <c r="B376" s="122" t="s">
        <v>173</v>
      </c>
      <c r="C376" s="123"/>
      <c r="D376" s="123"/>
      <c r="E376" s="123"/>
      <c r="F376" s="123"/>
      <c r="G376" s="123"/>
      <c r="H376" s="123"/>
      <c r="I376" s="123"/>
      <c r="J376" s="123"/>
      <c r="K376" s="124"/>
      <c r="S376" s="81" t="s">
        <v>58</v>
      </c>
      <c r="T376" s="81">
        <v>0.05</v>
      </c>
    </row>
    <row r="377" spans="2:20" ht="15.75" outlineLevel="1" thickBot="1" x14ac:dyDescent="0.3">
      <c r="B377" s="94" t="s">
        <v>218</v>
      </c>
      <c r="C377" s="95"/>
      <c r="D377" s="95"/>
      <c r="E377" s="95"/>
      <c r="F377" s="95"/>
      <c r="G377" s="95"/>
      <c r="H377" s="95"/>
      <c r="I377" s="95"/>
      <c r="J377" s="95"/>
      <c r="K377" s="96"/>
      <c r="S377" s="97">
        <f>IF(B374="",0,VLOOKUP(B374,S372:T376,2,FALSE))</f>
        <v>0.05</v>
      </c>
      <c r="T377" s="97">
        <f>IF(B378="",0,VLOOKUP(B378,S372:T376,2,FALSE))</f>
        <v>0.05</v>
      </c>
    </row>
    <row r="378" spans="2:20" ht="15" customHeight="1" outlineLevel="1" thickBot="1" x14ac:dyDescent="0.3">
      <c r="B378" s="119" t="s">
        <v>177</v>
      </c>
      <c r="C378" s="120"/>
      <c r="D378" s="120"/>
      <c r="E378" s="120"/>
      <c r="F378" s="120"/>
      <c r="G378" s="120"/>
      <c r="H378" s="120"/>
      <c r="I378" s="120"/>
      <c r="J378" s="120"/>
      <c r="K378" s="121"/>
    </row>
    <row r="379" spans="2:20" ht="15.75" customHeight="1" outlineLevel="1" thickBot="1" x14ac:dyDescent="0.3">
      <c r="B379" s="116" t="s">
        <v>85</v>
      </c>
      <c r="C379" s="117"/>
      <c r="D379" s="117"/>
      <c r="E379" s="117"/>
      <c r="F379" s="117"/>
      <c r="G379" s="117"/>
      <c r="H379" s="117"/>
      <c r="I379" s="117"/>
      <c r="J379" s="117"/>
      <c r="K379" s="118"/>
    </row>
    <row r="380" spans="2:20" ht="65.099999999999994" customHeight="1" outlineLevel="1" thickBot="1" x14ac:dyDescent="0.3">
      <c r="B380" s="150" t="s">
        <v>46</v>
      </c>
      <c r="C380" s="151"/>
      <c r="D380" s="151"/>
      <c r="E380" s="151"/>
      <c r="F380" s="151"/>
      <c r="G380" s="151"/>
      <c r="H380" s="151"/>
      <c r="I380" s="151"/>
      <c r="J380" s="151"/>
      <c r="K380" s="152"/>
    </row>
    <row r="381" spans="2:20" ht="15.75" outlineLevel="1" thickBot="1" x14ac:dyDescent="0.3">
      <c r="B381" s="88" t="s">
        <v>220</v>
      </c>
      <c r="C381" s="88"/>
      <c r="D381" s="89"/>
      <c r="E381" s="89"/>
      <c r="F381" s="89"/>
      <c r="G381" s="89"/>
      <c r="H381" s="89"/>
      <c r="I381" s="89"/>
      <c r="J381" s="89"/>
      <c r="K381" s="90"/>
    </row>
    <row r="382" spans="2:20" ht="15" customHeight="1" outlineLevel="1" thickBot="1" x14ac:dyDescent="0.3">
      <c r="B382" s="145" t="s">
        <v>19</v>
      </c>
      <c r="C382" s="146"/>
      <c r="D382" s="145" t="s">
        <v>2</v>
      </c>
      <c r="E382" s="146"/>
      <c r="F382" s="145" t="s">
        <v>3</v>
      </c>
      <c r="G382" s="146"/>
      <c r="H382" s="145" t="s">
        <v>4</v>
      </c>
      <c r="I382" s="146"/>
      <c r="J382" s="145" t="s">
        <v>5</v>
      </c>
      <c r="K382" s="146"/>
    </row>
    <row r="383" spans="2:20" ht="65.099999999999994" customHeight="1" outlineLevel="1" thickBot="1" x14ac:dyDescent="0.3">
      <c r="B383" s="153" t="s">
        <v>51</v>
      </c>
      <c r="C383" s="154"/>
      <c r="D383" s="153" t="s">
        <v>51</v>
      </c>
      <c r="E383" s="154"/>
      <c r="F383" s="153" t="s">
        <v>51</v>
      </c>
      <c r="G383" s="154"/>
      <c r="H383" s="153" t="s">
        <v>51</v>
      </c>
      <c r="I383" s="154"/>
      <c r="J383" s="153" t="s">
        <v>51</v>
      </c>
      <c r="K383" s="154"/>
    </row>
    <row r="384" spans="2:20" ht="15.75" outlineLevel="1" thickBot="1" x14ac:dyDescent="0.3">
      <c r="B384" s="145" t="s">
        <v>6</v>
      </c>
      <c r="C384" s="146"/>
      <c r="D384" s="145" t="s">
        <v>7</v>
      </c>
      <c r="E384" s="146"/>
      <c r="F384" s="145" t="s">
        <v>8</v>
      </c>
      <c r="G384" s="146"/>
      <c r="H384" s="145" t="s">
        <v>9</v>
      </c>
      <c r="I384" s="146"/>
      <c r="J384" s="145" t="s">
        <v>10</v>
      </c>
      <c r="K384" s="146"/>
    </row>
    <row r="385" spans="2:11" ht="65.099999999999994" customHeight="1" outlineLevel="1" thickBot="1" x14ac:dyDescent="0.3">
      <c r="B385" s="153" t="s">
        <v>51</v>
      </c>
      <c r="C385" s="154"/>
      <c r="D385" s="153" t="s">
        <v>51</v>
      </c>
      <c r="E385" s="154"/>
      <c r="F385" s="153" t="s">
        <v>51</v>
      </c>
      <c r="G385" s="154"/>
      <c r="H385" s="153" t="s">
        <v>51</v>
      </c>
      <c r="I385" s="154"/>
      <c r="J385" s="153" t="s">
        <v>51</v>
      </c>
      <c r="K385" s="154"/>
    </row>
    <row r="386" spans="2:11" ht="15.75" outlineLevel="1" thickBot="1" x14ac:dyDescent="0.3">
      <c r="B386" s="145" t="s">
        <v>26</v>
      </c>
      <c r="C386" s="146"/>
      <c r="D386" s="145" t="s">
        <v>27</v>
      </c>
      <c r="E386" s="146"/>
      <c r="F386" s="145" t="s">
        <v>28</v>
      </c>
      <c r="G386" s="146"/>
      <c r="H386" s="145" t="s">
        <v>29</v>
      </c>
      <c r="I386" s="146"/>
      <c r="J386" s="145" t="s">
        <v>30</v>
      </c>
      <c r="K386" s="146"/>
    </row>
    <row r="387" spans="2:11" ht="65.099999999999994" customHeight="1" outlineLevel="1" thickBot="1" x14ac:dyDescent="0.3">
      <c r="B387" s="153" t="s">
        <v>51</v>
      </c>
      <c r="C387" s="154"/>
      <c r="D387" s="153" t="s">
        <v>51</v>
      </c>
      <c r="E387" s="154"/>
      <c r="F387" s="153" t="s">
        <v>51</v>
      </c>
      <c r="G387" s="154"/>
      <c r="H387" s="153" t="s">
        <v>51</v>
      </c>
      <c r="I387" s="154"/>
      <c r="J387" s="153" t="s">
        <v>51</v>
      </c>
      <c r="K387" s="154"/>
    </row>
    <row r="388" spans="2:11" ht="15.75" outlineLevel="1" thickBot="1" x14ac:dyDescent="0.3">
      <c r="B388" s="88" t="s">
        <v>211</v>
      </c>
      <c r="C388" s="88"/>
      <c r="D388" s="89"/>
      <c r="E388" s="89"/>
      <c r="F388" s="89"/>
      <c r="G388" s="89"/>
      <c r="H388" s="89"/>
      <c r="I388" s="89"/>
      <c r="J388" s="89"/>
      <c r="K388" s="90"/>
    </row>
    <row r="389" spans="2:11" ht="15.75" outlineLevel="1" thickBot="1" x14ac:dyDescent="0.3">
      <c r="B389" s="145" t="s">
        <v>19</v>
      </c>
      <c r="C389" s="146"/>
      <c r="D389" s="145" t="s">
        <v>2</v>
      </c>
      <c r="E389" s="146"/>
      <c r="F389" s="145" t="s">
        <v>3</v>
      </c>
      <c r="G389" s="146"/>
      <c r="H389" s="145" t="s">
        <v>4</v>
      </c>
      <c r="I389" s="146"/>
      <c r="J389" s="145" t="s">
        <v>5</v>
      </c>
      <c r="K389" s="146"/>
    </row>
    <row r="390" spans="2:11" ht="15.75" outlineLevel="1" thickBot="1" x14ac:dyDescent="0.3">
      <c r="B390" s="143">
        <v>0</v>
      </c>
      <c r="C390" s="144"/>
      <c r="D390" s="143">
        <v>0</v>
      </c>
      <c r="E390" s="144"/>
      <c r="F390" s="143">
        <v>0</v>
      </c>
      <c r="G390" s="144"/>
      <c r="H390" s="143">
        <v>0</v>
      </c>
      <c r="I390" s="144"/>
      <c r="J390" s="143">
        <v>0</v>
      </c>
      <c r="K390" s="144"/>
    </row>
    <row r="391" spans="2:11" ht="15.75" outlineLevel="1" thickBot="1" x14ac:dyDescent="0.3">
      <c r="B391" s="145" t="s">
        <v>6</v>
      </c>
      <c r="C391" s="146"/>
      <c r="D391" s="145" t="s">
        <v>7</v>
      </c>
      <c r="E391" s="146"/>
      <c r="F391" s="145" t="s">
        <v>8</v>
      </c>
      <c r="G391" s="146"/>
      <c r="H391" s="145" t="s">
        <v>9</v>
      </c>
      <c r="I391" s="146"/>
      <c r="J391" s="145" t="s">
        <v>10</v>
      </c>
      <c r="K391" s="146"/>
    </row>
    <row r="392" spans="2:11" ht="15.75" outlineLevel="1" thickBot="1" x14ac:dyDescent="0.3">
      <c r="B392" s="143">
        <v>0</v>
      </c>
      <c r="C392" s="144"/>
      <c r="D392" s="143">
        <v>0</v>
      </c>
      <c r="E392" s="144"/>
      <c r="F392" s="143">
        <v>0</v>
      </c>
      <c r="G392" s="144"/>
      <c r="H392" s="143">
        <v>0</v>
      </c>
      <c r="I392" s="144"/>
      <c r="J392" s="143">
        <v>0</v>
      </c>
      <c r="K392" s="144"/>
    </row>
    <row r="393" spans="2:11" ht="15.75" outlineLevel="1" thickBot="1" x14ac:dyDescent="0.3">
      <c r="B393" s="145" t="s">
        <v>26</v>
      </c>
      <c r="C393" s="146"/>
      <c r="D393" s="145" t="s">
        <v>27</v>
      </c>
      <c r="E393" s="146"/>
      <c r="F393" s="145" t="s">
        <v>28</v>
      </c>
      <c r="G393" s="146"/>
      <c r="H393" s="145" t="s">
        <v>29</v>
      </c>
      <c r="I393" s="146"/>
      <c r="J393" s="145" t="s">
        <v>30</v>
      </c>
      <c r="K393" s="146"/>
    </row>
    <row r="394" spans="2:11" ht="15.75" outlineLevel="1" thickBot="1" x14ac:dyDescent="0.3">
      <c r="B394" s="143">
        <v>0</v>
      </c>
      <c r="C394" s="144"/>
      <c r="D394" s="143">
        <v>0</v>
      </c>
      <c r="E394" s="144"/>
      <c r="F394" s="143">
        <v>0</v>
      </c>
      <c r="G394" s="144"/>
      <c r="H394" s="143">
        <v>0</v>
      </c>
      <c r="I394" s="144"/>
      <c r="J394" s="143">
        <v>0</v>
      </c>
      <c r="K394" s="144"/>
    </row>
    <row r="395" spans="2:11" ht="15.75" outlineLevel="1" thickBot="1" x14ac:dyDescent="0.3">
      <c r="B395" s="148" t="s">
        <v>32</v>
      </c>
      <c r="C395" s="149"/>
      <c r="D395" s="148" t="s">
        <v>33</v>
      </c>
      <c r="E395" s="149"/>
      <c r="F395" s="148" t="s">
        <v>34</v>
      </c>
      <c r="G395" s="149"/>
    </row>
    <row r="396" spans="2:11" ht="15.75" outlineLevel="1" thickBot="1" x14ac:dyDescent="0.3">
      <c r="B396" s="155">
        <f>SUM(B390:K390,B392:K392,B394:K394)</f>
        <v>0</v>
      </c>
      <c r="C396" s="156"/>
      <c r="D396" s="157">
        <f>NPV(0.05,B390:K390,B392:K392,B394:K394)</f>
        <v>0</v>
      </c>
      <c r="E396" s="158"/>
      <c r="F396" s="155">
        <f>D396*S377*T377</f>
        <v>0</v>
      </c>
      <c r="G396" s="156"/>
    </row>
    <row r="397" spans="2:11" ht="15.75" outlineLevel="1" thickBot="1" x14ac:dyDescent="0.3">
      <c r="B397" s="98"/>
      <c r="C397" s="98"/>
      <c r="D397" s="100"/>
      <c r="E397" s="100"/>
      <c r="F397" s="98"/>
      <c r="G397" s="98"/>
      <c r="H397" s="102"/>
      <c r="I397" s="102"/>
      <c r="J397" s="102"/>
      <c r="K397" s="102"/>
    </row>
    <row r="398" spans="2:11" ht="15.75" outlineLevel="1" thickBot="1" x14ac:dyDescent="0.3">
      <c r="B398" s="82" t="s">
        <v>170</v>
      </c>
      <c r="C398" s="83"/>
      <c r="D398" s="83"/>
      <c r="E398" s="83"/>
      <c r="F398" s="83"/>
      <c r="G398" s="83"/>
      <c r="H398" s="83"/>
      <c r="I398" s="83"/>
      <c r="J398" s="83"/>
      <c r="K398" s="84"/>
    </row>
    <row r="399" spans="2:11" ht="15.75" outlineLevel="1" thickBot="1" x14ac:dyDescent="0.3">
      <c r="B399" s="101" t="s">
        <v>209</v>
      </c>
      <c r="C399" s="92"/>
      <c r="D399" s="92"/>
      <c r="E399" s="92"/>
      <c r="F399" s="92"/>
      <c r="G399" s="92"/>
      <c r="H399" s="92"/>
      <c r="I399" s="92"/>
      <c r="J399" s="92"/>
      <c r="K399" s="93"/>
    </row>
    <row r="400" spans="2:11" ht="15.75" outlineLevel="1" thickBot="1" x14ac:dyDescent="0.3">
      <c r="B400" s="150" t="s">
        <v>46</v>
      </c>
      <c r="C400" s="151"/>
      <c r="D400" s="151"/>
      <c r="E400" s="151"/>
      <c r="F400" s="151"/>
      <c r="G400" s="151"/>
      <c r="H400" s="151"/>
      <c r="I400" s="151"/>
      <c r="J400" s="151"/>
      <c r="K400" s="152"/>
    </row>
    <row r="401" spans="2:20" s="102" customFormat="1" ht="30" customHeight="1" outlineLevel="1" thickBot="1" x14ac:dyDescent="0.3">
      <c r="B401" s="159" t="s">
        <v>219</v>
      </c>
      <c r="C401" s="160"/>
      <c r="D401" s="160"/>
      <c r="E401" s="160"/>
      <c r="F401" s="160"/>
      <c r="G401" s="160"/>
      <c r="H401" s="160"/>
      <c r="I401" s="160"/>
      <c r="J401" s="160"/>
      <c r="K401" s="161"/>
    </row>
    <row r="402" spans="2:20" ht="66" customHeight="1" outlineLevel="1" thickBot="1" x14ac:dyDescent="0.3">
      <c r="B402" s="150" t="s">
        <v>46</v>
      </c>
      <c r="C402" s="151"/>
      <c r="D402" s="151"/>
      <c r="E402" s="151"/>
      <c r="F402" s="151"/>
      <c r="G402" s="151"/>
      <c r="H402" s="151"/>
      <c r="I402" s="151"/>
      <c r="J402" s="151"/>
      <c r="K402" s="152"/>
      <c r="S402" s="81" t="s">
        <v>52</v>
      </c>
      <c r="T402" s="81" t="s">
        <v>53</v>
      </c>
    </row>
    <row r="403" spans="2:20" ht="15.75" outlineLevel="1" thickBot="1" x14ac:dyDescent="0.3">
      <c r="B403" s="94" t="s">
        <v>217</v>
      </c>
      <c r="C403" s="95"/>
      <c r="D403" s="95"/>
      <c r="E403" s="95"/>
      <c r="F403" s="95"/>
      <c r="G403" s="95"/>
      <c r="H403" s="95"/>
      <c r="I403" s="95"/>
      <c r="J403" s="95"/>
      <c r="K403" s="96"/>
      <c r="S403" s="81" t="s">
        <v>54</v>
      </c>
      <c r="T403" s="81">
        <v>0.95</v>
      </c>
    </row>
    <row r="404" spans="2:20" ht="15.75" outlineLevel="1" thickBot="1" x14ac:dyDescent="0.3">
      <c r="B404" s="119" t="s">
        <v>177</v>
      </c>
      <c r="C404" s="120"/>
      <c r="D404" s="120"/>
      <c r="E404" s="120"/>
      <c r="F404" s="120"/>
      <c r="G404" s="120"/>
      <c r="H404" s="120"/>
      <c r="I404" s="120"/>
      <c r="J404" s="120"/>
      <c r="K404" s="121"/>
      <c r="S404" s="81" t="s">
        <v>55</v>
      </c>
      <c r="T404" s="81">
        <v>0.75</v>
      </c>
    </row>
    <row r="405" spans="2:20" ht="30" customHeight="1" outlineLevel="1" thickBot="1" x14ac:dyDescent="0.3">
      <c r="B405" s="116" t="s">
        <v>84</v>
      </c>
      <c r="C405" s="117"/>
      <c r="D405" s="117"/>
      <c r="E405" s="117"/>
      <c r="F405" s="117"/>
      <c r="G405" s="117"/>
      <c r="H405" s="117"/>
      <c r="I405" s="117"/>
      <c r="J405" s="117"/>
      <c r="K405" s="118"/>
      <c r="S405" s="81" t="s">
        <v>56</v>
      </c>
      <c r="T405" s="81">
        <v>0.5</v>
      </c>
    </row>
    <row r="406" spans="2:20" ht="72" customHeight="1" outlineLevel="1" thickBot="1" x14ac:dyDescent="0.3">
      <c r="B406" s="122" t="s">
        <v>173</v>
      </c>
      <c r="C406" s="123"/>
      <c r="D406" s="123"/>
      <c r="E406" s="123"/>
      <c r="F406" s="123"/>
      <c r="G406" s="123"/>
      <c r="H406" s="123"/>
      <c r="I406" s="123"/>
      <c r="J406" s="123"/>
      <c r="K406" s="124"/>
      <c r="S406" s="81" t="s">
        <v>57</v>
      </c>
      <c r="T406" s="81">
        <v>0.25</v>
      </c>
    </row>
    <row r="407" spans="2:20" ht="15.75" outlineLevel="1" thickBot="1" x14ac:dyDescent="0.3">
      <c r="B407" s="94" t="s">
        <v>218</v>
      </c>
      <c r="C407" s="95"/>
      <c r="D407" s="95"/>
      <c r="E407" s="95"/>
      <c r="F407" s="95"/>
      <c r="G407" s="95"/>
      <c r="H407" s="95"/>
      <c r="I407" s="95"/>
      <c r="J407" s="95"/>
      <c r="K407" s="96"/>
      <c r="S407" s="81" t="s">
        <v>58</v>
      </c>
      <c r="T407" s="81">
        <v>0.05</v>
      </c>
    </row>
    <row r="408" spans="2:20" ht="15.75" outlineLevel="1" thickBot="1" x14ac:dyDescent="0.3">
      <c r="B408" s="119" t="s">
        <v>177</v>
      </c>
      <c r="C408" s="120"/>
      <c r="D408" s="120"/>
      <c r="E408" s="120"/>
      <c r="F408" s="120"/>
      <c r="G408" s="120"/>
      <c r="H408" s="120"/>
      <c r="I408" s="120"/>
      <c r="J408" s="120"/>
      <c r="K408" s="121"/>
      <c r="S408" s="97">
        <f>IF(B404="",0,VLOOKUP(B404,S403:T407,2,FALSE))</f>
        <v>0.05</v>
      </c>
      <c r="T408" s="97">
        <f>IF(B408="",0,VLOOKUP(B408,S403:T407,2,FALSE))</f>
        <v>0.05</v>
      </c>
    </row>
    <row r="409" spans="2:20" ht="15" customHeight="1" outlineLevel="1" thickBot="1" x14ac:dyDescent="0.3">
      <c r="B409" s="116" t="s">
        <v>85</v>
      </c>
      <c r="C409" s="117"/>
      <c r="D409" s="117"/>
      <c r="E409" s="117"/>
      <c r="F409" s="117"/>
      <c r="G409" s="117"/>
      <c r="H409" s="117"/>
      <c r="I409" s="117"/>
      <c r="J409" s="117"/>
      <c r="K409" s="118"/>
    </row>
    <row r="410" spans="2:20" ht="65.099999999999994" customHeight="1" outlineLevel="1" thickBot="1" x14ac:dyDescent="0.3">
      <c r="B410" s="150" t="s">
        <v>46</v>
      </c>
      <c r="C410" s="151"/>
      <c r="D410" s="151"/>
      <c r="E410" s="151"/>
      <c r="F410" s="151"/>
      <c r="G410" s="151"/>
      <c r="H410" s="151"/>
      <c r="I410" s="151"/>
      <c r="J410" s="151"/>
      <c r="K410" s="152"/>
    </row>
    <row r="411" spans="2:20" ht="15.75" outlineLevel="1" thickBot="1" x14ac:dyDescent="0.3">
      <c r="B411" s="88" t="s">
        <v>220</v>
      </c>
      <c r="C411" s="88"/>
      <c r="D411" s="89"/>
      <c r="E411" s="89"/>
      <c r="F411" s="89"/>
      <c r="G411" s="89"/>
      <c r="H411" s="89"/>
      <c r="I411" s="89"/>
      <c r="J411" s="89"/>
      <c r="K411" s="90"/>
    </row>
    <row r="412" spans="2:20" ht="15.75" outlineLevel="1" thickBot="1" x14ac:dyDescent="0.3">
      <c r="B412" s="145" t="s">
        <v>19</v>
      </c>
      <c r="C412" s="146"/>
      <c r="D412" s="145" t="s">
        <v>2</v>
      </c>
      <c r="E412" s="146"/>
      <c r="F412" s="145" t="s">
        <v>3</v>
      </c>
      <c r="G412" s="146"/>
      <c r="H412" s="145" t="s">
        <v>4</v>
      </c>
      <c r="I412" s="146"/>
      <c r="J412" s="145" t="s">
        <v>5</v>
      </c>
      <c r="K412" s="146"/>
    </row>
    <row r="413" spans="2:20" ht="65.099999999999994" customHeight="1" outlineLevel="1" thickBot="1" x14ac:dyDescent="0.3">
      <c r="B413" s="153" t="s">
        <v>51</v>
      </c>
      <c r="C413" s="154"/>
      <c r="D413" s="153" t="s">
        <v>51</v>
      </c>
      <c r="E413" s="154"/>
      <c r="F413" s="153" t="s">
        <v>51</v>
      </c>
      <c r="G413" s="154"/>
      <c r="H413" s="153" t="s">
        <v>51</v>
      </c>
      <c r="I413" s="154"/>
      <c r="J413" s="153" t="s">
        <v>51</v>
      </c>
      <c r="K413" s="154"/>
    </row>
    <row r="414" spans="2:20" ht="15.75" outlineLevel="1" thickBot="1" x14ac:dyDescent="0.3">
      <c r="B414" s="145" t="s">
        <v>6</v>
      </c>
      <c r="C414" s="146"/>
      <c r="D414" s="145" t="s">
        <v>7</v>
      </c>
      <c r="E414" s="146"/>
      <c r="F414" s="145" t="s">
        <v>8</v>
      </c>
      <c r="G414" s="146"/>
      <c r="H414" s="145" t="s">
        <v>9</v>
      </c>
      <c r="I414" s="146"/>
      <c r="J414" s="145" t="s">
        <v>10</v>
      </c>
      <c r="K414" s="146"/>
    </row>
    <row r="415" spans="2:20" ht="65.099999999999994" customHeight="1" outlineLevel="1" thickBot="1" x14ac:dyDescent="0.3">
      <c r="B415" s="153" t="s">
        <v>51</v>
      </c>
      <c r="C415" s="154"/>
      <c r="D415" s="153" t="s">
        <v>51</v>
      </c>
      <c r="E415" s="154"/>
      <c r="F415" s="153" t="s">
        <v>51</v>
      </c>
      <c r="G415" s="154"/>
      <c r="H415" s="153" t="s">
        <v>51</v>
      </c>
      <c r="I415" s="154"/>
      <c r="J415" s="153" t="s">
        <v>51</v>
      </c>
      <c r="K415" s="154"/>
    </row>
    <row r="416" spans="2:20" ht="15.75" outlineLevel="1" thickBot="1" x14ac:dyDescent="0.3">
      <c r="B416" s="145" t="s">
        <v>26</v>
      </c>
      <c r="C416" s="146"/>
      <c r="D416" s="145" t="s">
        <v>27</v>
      </c>
      <c r="E416" s="146"/>
      <c r="F416" s="145" t="s">
        <v>28</v>
      </c>
      <c r="G416" s="146"/>
      <c r="H416" s="145" t="s">
        <v>29</v>
      </c>
      <c r="I416" s="146"/>
      <c r="J416" s="145" t="s">
        <v>30</v>
      </c>
      <c r="K416" s="146"/>
    </row>
    <row r="417" spans="2:11" ht="65.099999999999994" customHeight="1" outlineLevel="1" thickBot="1" x14ac:dyDescent="0.3">
      <c r="B417" s="153" t="s">
        <v>51</v>
      </c>
      <c r="C417" s="154"/>
      <c r="D417" s="153" t="s">
        <v>51</v>
      </c>
      <c r="E417" s="154"/>
      <c r="F417" s="153" t="s">
        <v>51</v>
      </c>
      <c r="G417" s="154"/>
      <c r="H417" s="153" t="s">
        <v>51</v>
      </c>
      <c r="I417" s="154"/>
      <c r="J417" s="153" t="s">
        <v>51</v>
      </c>
      <c r="K417" s="154"/>
    </row>
    <row r="418" spans="2:11" ht="15.75" outlineLevel="1" thickBot="1" x14ac:dyDescent="0.3">
      <c r="B418" s="88" t="s">
        <v>211</v>
      </c>
      <c r="C418" s="88"/>
      <c r="D418" s="89"/>
      <c r="E418" s="89"/>
      <c r="F418" s="89"/>
      <c r="G418" s="89"/>
      <c r="H418" s="89"/>
      <c r="I418" s="89"/>
      <c r="J418" s="89"/>
      <c r="K418" s="90"/>
    </row>
    <row r="419" spans="2:11" ht="15.75" outlineLevel="1" thickBot="1" x14ac:dyDescent="0.3">
      <c r="B419" s="145" t="s">
        <v>19</v>
      </c>
      <c r="C419" s="146"/>
      <c r="D419" s="145" t="s">
        <v>2</v>
      </c>
      <c r="E419" s="146"/>
      <c r="F419" s="145" t="s">
        <v>3</v>
      </c>
      <c r="G419" s="146"/>
      <c r="H419" s="145" t="s">
        <v>4</v>
      </c>
      <c r="I419" s="146"/>
      <c r="J419" s="145" t="s">
        <v>5</v>
      </c>
      <c r="K419" s="146"/>
    </row>
    <row r="420" spans="2:11" ht="15.75" outlineLevel="1" thickBot="1" x14ac:dyDescent="0.3">
      <c r="B420" s="143">
        <v>0</v>
      </c>
      <c r="C420" s="144"/>
      <c r="D420" s="143">
        <v>0</v>
      </c>
      <c r="E420" s="144"/>
      <c r="F420" s="143">
        <v>0</v>
      </c>
      <c r="G420" s="144"/>
      <c r="H420" s="143">
        <v>0</v>
      </c>
      <c r="I420" s="144"/>
      <c r="J420" s="143">
        <v>0</v>
      </c>
      <c r="K420" s="144"/>
    </row>
    <row r="421" spans="2:11" ht="15.75" outlineLevel="1" thickBot="1" x14ac:dyDescent="0.3">
      <c r="B421" s="145" t="s">
        <v>6</v>
      </c>
      <c r="C421" s="146"/>
      <c r="D421" s="145" t="s">
        <v>7</v>
      </c>
      <c r="E421" s="146"/>
      <c r="F421" s="145" t="s">
        <v>8</v>
      </c>
      <c r="G421" s="146"/>
      <c r="H421" s="145" t="s">
        <v>9</v>
      </c>
      <c r="I421" s="146"/>
      <c r="J421" s="145" t="s">
        <v>10</v>
      </c>
      <c r="K421" s="146"/>
    </row>
    <row r="422" spans="2:11" ht="15.75" outlineLevel="1" thickBot="1" x14ac:dyDescent="0.3">
      <c r="B422" s="143">
        <v>0</v>
      </c>
      <c r="C422" s="144"/>
      <c r="D422" s="143">
        <v>0</v>
      </c>
      <c r="E422" s="144"/>
      <c r="F422" s="143">
        <v>0</v>
      </c>
      <c r="G422" s="144"/>
      <c r="H422" s="143">
        <v>0</v>
      </c>
      <c r="I422" s="144"/>
      <c r="J422" s="143">
        <v>0</v>
      </c>
      <c r="K422" s="144"/>
    </row>
    <row r="423" spans="2:11" ht="15.75" outlineLevel="1" thickBot="1" x14ac:dyDescent="0.3">
      <c r="B423" s="145" t="s">
        <v>26</v>
      </c>
      <c r="C423" s="146"/>
      <c r="D423" s="145" t="s">
        <v>27</v>
      </c>
      <c r="E423" s="146"/>
      <c r="F423" s="145" t="s">
        <v>28</v>
      </c>
      <c r="G423" s="146"/>
      <c r="H423" s="145" t="s">
        <v>29</v>
      </c>
      <c r="I423" s="146"/>
      <c r="J423" s="145" t="s">
        <v>30</v>
      </c>
      <c r="K423" s="146"/>
    </row>
    <row r="424" spans="2:11" ht="15.75" outlineLevel="1" thickBot="1" x14ac:dyDescent="0.3">
      <c r="B424" s="143">
        <v>0</v>
      </c>
      <c r="C424" s="144"/>
      <c r="D424" s="143">
        <v>0</v>
      </c>
      <c r="E424" s="144"/>
      <c r="F424" s="143">
        <v>0</v>
      </c>
      <c r="G424" s="144"/>
      <c r="H424" s="143">
        <v>0</v>
      </c>
      <c r="I424" s="144"/>
      <c r="J424" s="143">
        <v>0</v>
      </c>
      <c r="K424" s="144"/>
    </row>
    <row r="425" spans="2:11" ht="15.75" outlineLevel="1" thickBot="1" x14ac:dyDescent="0.3">
      <c r="B425" s="148" t="s">
        <v>32</v>
      </c>
      <c r="C425" s="149"/>
      <c r="D425" s="148" t="s">
        <v>33</v>
      </c>
      <c r="E425" s="149"/>
      <c r="F425" s="148" t="s">
        <v>34</v>
      </c>
      <c r="G425" s="149"/>
    </row>
    <row r="426" spans="2:11" ht="15.75" outlineLevel="1" thickBot="1" x14ac:dyDescent="0.3">
      <c r="B426" s="155">
        <f>SUM(B420:K420,B422:K422,B424:K424)</f>
        <v>0</v>
      </c>
      <c r="C426" s="156"/>
      <c r="D426" s="157">
        <f>NPV(0.05,B420:K420,B422:K422,B424:K424)</f>
        <v>0</v>
      </c>
      <c r="E426" s="158"/>
      <c r="F426" s="155">
        <f>D426*S408*T408</f>
        <v>0</v>
      </c>
      <c r="G426" s="156"/>
    </row>
    <row r="427" spans="2:11" ht="15.75" outlineLevel="1" thickBot="1" x14ac:dyDescent="0.3"/>
    <row r="428" spans="2:11" ht="15.75" outlineLevel="1" thickBot="1" x14ac:dyDescent="0.3">
      <c r="B428" s="74" t="s">
        <v>86</v>
      </c>
      <c r="C428" s="71"/>
      <c r="D428" s="71"/>
      <c r="E428" s="71" t="str">
        <f>D2</f>
        <v>[Research Program 5 Name]</v>
      </c>
      <c r="F428" s="71"/>
      <c r="G428" s="71"/>
      <c r="H428" s="71"/>
      <c r="I428" s="71"/>
      <c r="J428" s="71"/>
      <c r="K428" s="72"/>
    </row>
    <row r="429" spans="2:11" ht="45" customHeight="1" outlineLevel="1" thickBot="1" x14ac:dyDescent="0.3">
      <c r="B429" s="116" t="s">
        <v>87</v>
      </c>
      <c r="C429" s="117"/>
      <c r="D429" s="117"/>
      <c r="E429" s="117"/>
      <c r="F429" s="117"/>
      <c r="G429" s="117"/>
      <c r="H429" s="117"/>
      <c r="I429" s="117"/>
      <c r="J429" s="117"/>
      <c r="K429" s="118"/>
    </row>
    <row r="430" spans="2:11" ht="129.94999999999999" customHeight="1" outlineLevel="1" thickBot="1" x14ac:dyDescent="0.3">
      <c r="B430" s="119" t="s">
        <v>88</v>
      </c>
      <c r="C430" s="120"/>
      <c r="D430" s="120"/>
      <c r="E430" s="120"/>
      <c r="F430" s="120"/>
      <c r="G430" s="120"/>
      <c r="H430" s="120"/>
      <c r="I430" s="120"/>
      <c r="J430" s="120"/>
      <c r="K430" s="121"/>
    </row>
    <row r="431" spans="2:11" outlineLevel="1" x14ac:dyDescent="0.25"/>
    <row r="432" spans="2:11" outlineLevel="1" x14ac:dyDescent="0.25"/>
    <row r="433" s="40" customFormat="1" outlineLevel="1" x14ac:dyDescent="0.25"/>
    <row r="434" s="40" customFormat="1" outlineLevel="1" x14ac:dyDescent="0.25"/>
    <row r="435" s="40" customFormat="1" outlineLevel="1" x14ac:dyDescent="0.25"/>
    <row r="436" s="40" customFormat="1" outlineLevel="1" x14ac:dyDescent="0.25"/>
    <row r="438" s="40" customFormat="1" x14ac:dyDescent="0.25"/>
    <row r="439" s="40" customFormat="1" ht="45" customHeight="1" x14ac:dyDescent="0.25"/>
    <row r="440" s="40" customFormat="1" ht="216.6" customHeight="1" x14ac:dyDescent="0.25"/>
  </sheetData>
  <sheetProtection algorithmName="SHA-512" hashValue="cpHWKMHQghqrU6+G1HScjcfG6+82P9MWB2fWkxxOrQhMWogQkFngKgUu5sMY+xs/vkbynen6RLRWtY8StRDG6g==" saltValue="RvPrETnhxe0CGRBpBfgYXQ==" spinCount="100000" sheet="1" objects="1" scenarios="1" formatRows="0"/>
  <mergeCells count="869">
    <mergeCell ref="B53:K56"/>
    <mergeCell ref="D2:H2"/>
    <mergeCell ref="B16:K19"/>
    <mergeCell ref="B23:K26"/>
    <mergeCell ref="B30:K33"/>
    <mergeCell ref="B37:K40"/>
    <mergeCell ref="B44:K47"/>
    <mergeCell ref="B63:C63"/>
    <mergeCell ref="D63:E63"/>
    <mergeCell ref="F63:G63"/>
    <mergeCell ref="H63:I63"/>
    <mergeCell ref="J63:K63"/>
    <mergeCell ref="B58:K58"/>
    <mergeCell ref="B60:C60"/>
    <mergeCell ref="D60:E60"/>
    <mergeCell ref="F60:G60"/>
    <mergeCell ref="H60:I60"/>
    <mergeCell ref="J60:K60"/>
    <mergeCell ref="B67:K70"/>
    <mergeCell ref="B61:C61"/>
    <mergeCell ref="D61:E61"/>
    <mergeCell ref="F61:G61"/>
    <mergeCell ref="H61:I61"/>
    <mergeCell ref="J61:K61"/>
    <mergeCell ref="B62:C62"/>
    <mergeCell ref="D62:E62"/>
    <mergeCell ref="F62:G62"/>
    <mergeCell ref="H62:I62"/>
    <mergeCell ref="J62:K62"/>
    <mergeCell ref="D75:E75"/>
    <mergeCell ref="F75:G75"/>
    <mergeCell ref="H75:I75"/>
    <mergeCell ref="J75:K75"/>
    <mergeCell ref="B76:C76"/>
    <mergeCell ref="D76:E76"/>
    <mergeCell ref="F76:G76"/>
    <mergeCell ref="H76:I76"/>
    <mergeCell ref="J76:K76"/>
    <mergeCell ref="B72:K72"/>
    <mergeCell ref="B74:C74"/>
    <mergeCell ref="D74:E74"/>
    <mergeCell ref="F74:G74"/>
    <mergeCell ref="H74:I74"/>
    <mergeCell ref="J74:K74"/>
    <mergeCell ref="B91:C91"/>
    <mergeCell ref="D91:E91"/>
    <mergeCell ref="F91:G91"/>
    <mergeCell ref="H91:I91"/>
    <mergeCell ref="J91:K91"/>
    <mergeCell ref="B86:K86"/>
    <mergeCell ref="B88:C88"/>
    <mergeCell ref="D88:E88"/>
    <mergeCell ref="F88:G88"/>
    <mergeCell ref="H88:I88"/>
    <mergeCell ref="J88:K88"/>
    <mergeCell ref="B77:C77"/>
    <mergeCell ref="D77:E77"/>
    <mergeCell ref="F77:G77"/>
    <mergeCell ref="H77:I77"/>
    <mergeCell ref="J77:K77"/>
    <mergeCell ref="B81:K84"/>
    <mergeCell ref="B75:C75"/>
    <mergeCell ref="B95:K98"/>
    <mergeCell ref="B89:C89"/>
    <mergeCell ref="D89:E89"/>
    <mergeCell ref="F89:G89"/>
    <mergeCell ref="H89:I89"/>
    <mergeCell ref="J89:K89"/>
    <mergeCell ref="B90:C90"/>
    <mergeCell ref="D90:E90"/>
    <mergeCell ref="F90:G90"/>
    <mergeCell ref="H90:I90"/>
    <mergeCell ref="J90:K90"/>
    <mergeCell ref="B105:C105"/>
    <mergeCell ref="D105:E105"/>
    <mergeCell ref="F105:G105"/>
    <mergeCell ref="H105:I105"/>
    <mergeCell ref="J105:K105"/>
    <mergeCell ref="B109:K112"/>
    <mergeCell ref="B103:C103"/>
    <mergeCell ref="D103:E103"/>
    <mergeCell ref="F103:G103"/>
    <mergeCell ref="H103:I103"/>
    <mergeCell ref="J103:K103"/>
    <mergeCell ref="B104:C104"/>
    <mergeCell ref="D104:E104"/>
    <mergeCell ref="F104:G104"/>
    <mergeCell ref="H104:I104"/>
    <mergeCell ref="J104:K104"/>
    <mergeCell ref="B100:K100"/>
    <mergeCell ref="B102:C102"/>
    <mergeCell ref="D102:E102"/>
    <mergeCell ref="F102:G102"/>
    <mergeCell ref="H102:I102"/>
    <mergeCell ref="J102:K102"/>
    <mergeCell ref="B119:C119"/>
    <mergeCell ref="D119:E119"/>
    <mergeCell ref="F119:G119"/>
    <mergeCell ref="H119:I119"/>
    <mergeCell ref="J119:K119"/>
    <mergeCell ref="B117:C117"/>
    <mergeCell ref="D117:E117"/>
    <mergeCell ref="F117:G117"/>
    <mergeCell ref="H117:I117"/>
    <mergeCell ref="J117:K117"/>
    <mergeCell ref="B118:C118"/>
    <mergeCell ref="D118:E118"/>
    <mergeCell ref="F118:G118"/>
    <mergeCell ref="H118:I118"/>
    <mergeCell ref="J118:K118"/>
    <mergeCell ref="B114:K114"/>
    <mergeCell ref="B116:C116"/>
    <mergeCell ref="D116:E116"/>
    <mergeCell ref="F116:G116"/>
    <mergeCell ref="H116:I116"/>
    <mergeCell ref="J116:K116"/>
    <mergeCell ref="B137:C137"/>
    <mergeCell ref="D137:E137"/>
    <mergeCell ref="F137:G137"/>
    <mergeCell ref="H137:I137"/>
    <mergeCell ref="J137:K137"/>
    <mergeCell ref="B129:K129"/>
    <mergeCell ref="B130:K130"/>
    <mergeCell ref="B133:K133"/>
    <mergeCell ref="B125:K125"/>
    <mergeCell ref="B127:K127"/>
    <mergeCell ref="B131:K131"/>
    <mergeCell ref="B135:K135"/>
    <mergeCell ref="H147:I147"/>
    <mergeCell ref="J147:K147"/>
    <mergeCell ref="B139:C139"/>
    <mergeCell ref="D139:E139"/>
    <mergeCell ref="F139:G139"/>
    <mergeCell ref="H139:I139"/>
    <mergeCell ref="J139:K139"/>
    <mergeCell ref="B140:C140"/>
    <mergeCell ref="D140:E140"/>
    <mergeCell ref="F140:G140"/>
    <mergeCell ref="H140:I140"/>
    <mergeCell ref="J140:K140"/>
    <mergeCell ref="B141:C141"/>
    <mergeCell ref="D141:E141"/>
    <mergeCell ref="F141:G141"/>
    <mergeCell ref="H141:I141"/>
    <mergeCell ref="J141:K141"/>
    <mergeCell ref="B142:C142"/>
    <mergeCell ref="D142:E142"/>
    <mergeCell ref="F142:G142"/>
    <mergeCell ref="H142:I142"/>
    <mergeCell ref="J142:K142"/>
    <mergeCell ref="B159:K159"/>
    <mergeCell ref="B160:K160"/>
    <mergeCell ref="B163:K163"/>
    <mergeCell ref="B164:K164"/>
    <mergeCell ref="B161:K161"/>
    <mergeCell ref="B165:K165"/>
    <mergeCell ref="B144:C144"/>
    <mergeCell ref="D144:E144"/>
    <mergeCell ref="F144:G144"/>
    <mergeCell ref="H144:I144"/>
    <mergeCell ref="J144:K144"/>
    <mergeCell ref="B145:C145"/>
    <mergeCell ref="D145:E145"/>
    <mergeCell ref="F145:G145"/>
    <mergeCell ref="H145:I145"/>
    <mergeCell ref="J145:K145"/>
    <mergeCell ref="B146:C146"/>
    <mergeCell ref="D146:E146"/>
    <mergeCell ref="F146:G146"/>
    <mergeCell ref="H146:I146"/>
    <mergeCell ref="J146:K146"/>
    <mergeCell ref="B147:C147"/>
    <mergeCell ref="D147:E147"/>
    <mergeCell ref="F147:G147"/>
    <mergeCell ref="B150:C150"/>
    <mergeCell ref="D150:E150"/>
    <mergeCell ref="F150:G150"/>
    <mergeCell ref="B148:C148"/>
    <mergeCell ref="D148:E148"/>
    <mergeCell ref="F148:G148"/>
    <mergeCell ref="H148:I148"/>
    <mergeCell ref="J148:K148"/>
    <mergeCell ref="B149:C149"/>
    <mergeCell ref="D149:E149"/>
    <mergeCell ref="F149:G149"/>
    <mergeCell ref="H149:I149"/>
    <mergeCell ref="J149:K149"/>
    <mergeCell ref="B169:C169"/>
    <mergeCell ref="D169:E169"/>
    <mergeCell ref="F169:G169"/>
    <mergeCell ref="H169:I169"/>
    <mergeCell ref="J169:K169"/>
    <mergeCell ref="B170:C170"/>
    <mergeCell ref="D170:E170"/>
    <mergeCell ref="F170:G170"/>
    <mergeCell ref="H170:I170"/>
    <mergeCell ref="J170:K170"/>
    <mergeCell ref="B167:C167"/>
    <mergeCell ref="D167:E167"/>
    <mergeCell ref="F167:G167"/>
    <mergeCell ref="H167:I167"/>
    <mergeCell ref="J167:K167"/>
    <mergeCell ref="B168:C168"/>
    <mergeCell ref="D168:E168"/>
    <mergeCell ref="F168:G168"/>
    <mergeCell ref="H168:I168"/>
    <mergeCell ref="J168:K168"/>
    <mergeCell ref="B174:C174"/>
    <mergeCell ref="D174:E174"/>
    <mergeCell ref="F174:G174"/>
    <mergeCell ref="H174:I174"/>
    <mergeCell ref="J174:K174"/>
    <mergeCell ref="B175:C175"/>
    <mergeCell ref="D175:E175"/>
    <mergeCell ref="F175:G175"/>
    <mergeCell ref="H175:I175"/>
    <mergeCell ref="J175:K175"/>
    <mergeCell ref="B171:C171"/>
    <mergeCell ref="D171:E171"/>
    <mergeCell ref="F171:G171"/>
    <mergeCell ref="H171:I171"/>
    <mergeCell ref="J171:K171"/>
    <mergeCell ref="B172:C172"/>
    <mergeCell ref="D172:E172"/>
    <mergeCell ref="F172:G172"/>
    <mergeCell ref="H172:I172"/>
    <mergeCell ref="J172:K172"/>
    <mergeCell ref="D179:E179"/>
    <mergeCell ref="F179:G179"/>
    <mergeCell ref="H179:I179"/>
    <mergeCell ref="J179:K179"/>
    <mergeCell ref="B181:C181"/>
    <mergeCell ref="D181:E181"/>
    <mergeCell ref="F181:G181"/>
    <mergeCell ref="B185:K185"/>
    <mergeCell ref="B187:K187"/>
    <mergeCell ref="B198:C198"/>
    <mergeCell ref="D198:E198"/>
    <mergeCell ref="F198:G198"/>
    <mergeCell ref="H198:I198"/>
    <mergeCell ref="J198:K198"/>
    <mergeCell ref="B176:C176"/>
    <mergeCell ref="D176:E176"/>
    <mergeCell ref="F176:G176"/>
    <mergeCell ref="H176:I176"/>
    <mergeCell ref="J176:K176"/>
    <mergeCell ref="B177:C177"/>
    <mergeCell ref="D177:E177"/>
    <mergeCell ref="F177:G177"/>
    <mergeCell ref="H177:I177"/>
    <mergeCell ref="J177:K177"/>
    <mergeCell ref="B180:C180"/>
    <mergeCell ref="D180:E180"/>
    <mergeCell ref="F180:G180"/>
    <mergeCell ref="B178:C178"/>
    <mergeCell ref="D178:E178"/>
    <mergeCell ref="F178:G178"/>
    <mergeCell ref="H178:I178"/>
    <mergeCell ref="J178:K178"/>
    <mergeCell ref="B179:C179"/>
    <mergeCell ref="B189:K189"/>
    <mergeCell ref="B190:K190"/>
    <mergeCell ref="B193:K193"/>
    <mergeCell ref="B194:K194"/>
    <mergeCell ref="B191:K191"/>
    <mergeCell ref="B195:K195"/>
    <mergeCell ref="B197:C197"/>
    <mergeCell ref="D197:E197"/>
    <mergeCell ref="F197:G197"/>
    <mergeCell ref="H197:I197"/>
    <mergeCell ref="J197:K197"/>
    <mergeCell ref="B201:C201"/>
    <mergeCell ref="D201:E201"/>
    <mergeCell ref="F201:G201"/>
    <mergeCell ref="H201:I201"/>
    <mergeCell ref="J201:K201"/>
    <mergeCell ref="B202:C202"/>
    <mergeCell ref="D202:E202"/>
    <mergeCell ref="F202:G202"/>
    <mergeCell ref="H202:I202"/>
    <mergeCell ref="J202:K202"/>
    <mergeCell ref="B199:C199"/>
    <mergeCell ref="D199:E199"/>
    <mergeCell ref="F199:G199"/>
    <mergeCell ref="H199:I199"/>
    <mergeCell ref="J199:K199"/>
    <mergeCell ref="B200:C200"/>
    <mergeCell ref="D200:E200"/>
    <mergeCell ref="F200:G200"/>
    <mergeCell ref="H200:I200"/>
    <mergeCell ref="J200:K200"/>
    <mergeCell ref="B225:K225"/>
    <mergeCell ref="B204:C204"/>
    <mergeCell ref="D204:E204"/>
    <mergeCell ref="F204:G204"/>
    <mergeCell ref="H204:I204"/>
    <mergeCell ref="J204:K204"/>
    <mergeCell ref="B205:C205"/>
    <mergeCell ref="D205:E205"/>
    <mergeCell ref="F205:G205"/>
    <mergeCell ref="H205:I205"/>
    <mergeCell ref="J205:K205"/>
    <mergeCell ref="B206:C206"/>
    <mergeCell ref="D206:E206"/>
    <mergeCell ref="F206:G206"/>
    <mergeCell ref="H206:I206"/>
    <mergeCell ref="J206:K206"/>
    <mergeCell ref="B207:C207"/>
    <mergeCell ref="D207:E207"/>
    <mergeCell ref="F207:G207"/>
    <mergeCell ref="H207:I207"/>
    <mergeCell ref="J207:K207"/>
    <mergeCell ref="B211:C211"/>
    <mergeCell ref="D211:E211"/>
    <mergeCell ref="F211:G211"/>
    <mergeCell ref="B215:K215"/>
    <mergeCell ref="B217:K217"/>
    <mergeCell ref="B219:K219"/>
    <mergeCell ref="B220:K220"/>
    <mergeCell ref="B223:K223"/>
    <mergeCell ref="B224:K224"/>
    <mergeCell ref="B221:K221"/>
    <mergeCell ref="B210:C210"/>
    <mergeCell ref="D210:E210"/>
    <mergeCell ref="F210:G210"/>
    <mergeCell ref="B208:C208"/>
    <mergeCell ref="D208:E208"/>
    <mergeCell ref="F208:G208"/>
    <mergeCell ref="H208:I208"/>
    <mergeCell ref="J208:K208"/>
    <mergeCell ref="B209:C209"/>
    <mergeCell ref="D209:E209"/>
    <mergeCell ref="F209:G209"/>
    <mergeCell ref="H209:I209"/>
    <mergeCell ref="J209:K209"/>
    <mergeCell ref="B229:C229"/>
    <mergeCell ref="D229:E229"/>
    <mergeCell ref="F229:G229"/>
    <mergeCell ref="H229:I229"/>
    <mergeCell ref="J229:K229"/>
    <mergeCell ref="B230:C230"/>
    <mergeCell ref="D230:E230"/>
    <mergeCell ref="F230:G230"/>
    <mergeCell ref="H230:I230"/>
    <mergeCell ref="J230:K230"/>
    <mergeCell ref="B227:C227"/>
    <mergeCell ref="D227:E227"/>
    <mergeCell ref="F227:G227"/>
    <mergeCell ref="H227:I227"/>
    <mergeCell ref="J227:K227"/>
    <mergeCell ref="B228:C228"/>
    <mergeCell ref="D228:E228"/>
    <mergeCell ref="F228:G228"/>
    <mergeCell ref="H228:I228"/>
    <mergeCell ref="J228:K228"/>
    <mergeCell ref="B234:C234"/>
    <mergeCell ref="D234:E234"/>
    <mergeCell ref="F234:G234"/>
    <mergeCell ref="H234:I234"/>
    <mergeCell ref="J234:K234"/>
    <mergeCell ref="B235:C235"/>
    <mergeCell ref="D235:E235"/>
    <mergeCell ref="F235:G235"/>
    <mergeCell ref="H235:I235"/>
    <mergeCell ref="J235:K235"/>
    <mergeCell ref="B231:C231"/>
    <mergeCell ref="D231:E231"/>
    <mergeCell ref="F231:G231"/>
    <mergeCell ref="H231:I231"/>
    <mergeCell ref="J231:K231"/>
    <mergeCell ref="B232:C232"/>
    <mergeCell ref="D232:E232"/>
    <mergeCell ref="F232:G232"/>
    <mergeCell ref="H232:I232"/>
    <mergeCell ref="J232:K232"/>
    <mergeCell ref="D239:E239"/>
    <mergeCell ref="F239:G239"/>
    <mergeCell ref="H239:I239"/>
    <mergeCell ref="J239:K239"/>
    <mergeCell ref="B241:C241"/>
    <mergeCell ref="D241:E241"/>
    <mergeCell ref="F241:G241"/>
    <mergeCell ref="B245:K245"/>
    <mergeCell ref="B247:K247"/>
    <mergeCell ref="B258:C258"/>
    <mergeCell ref="D258:E258"/>
    <mergeCell ref="F258:G258"/>
    <mergeCell ref="H258:I258"/>
    <mergeCell ref="J258:K258"/>
    <mergeCell ref="B236:C236"/>
    <mergeCell ref="D236:E236"/>
    <mergeCell ref="F236:G236"/>
    <mergeCell ref="H236:I236"/>
    <mergeCell ref="J236:K236"/>
    <mergeCell ref="B237:C237"/>
    <mergeCell ref="D237:E237"/>
    <mergeCell ref="F237:G237"/>
    <mergeCell ref="H237:I237"/>
    <mergeCell ref="J237:K237"/>
    <mergeCell ref="B240:C240"/>
    <mergeCell ref="D240:E240"/>
    <mergeCell ref="F240:G240"/>
    <mergeCell ref="B238:C238"/>
    <mergeCell ref="D238:E238"/>
    <mergeCell ref="F238:G238"/>
    <mergeCell ref="H238:I238"/>
    <mergeCell ref="J238:K238"/>
    <mergeCell ref="B239:C239"/>
    <mergeCell ref="B249:K249"/>
    <mergeCell ref="B250:K250"/>
    <mergeCell ref="B253:K253"/>
    <mergeCell ref="B254:K254"/>
    <mergeCell ref="B251:K251"/>
    <mergeCell ref="B255:K255"/>
    <mergeCell ref="B257:C257"/>
    <mergeCell ref="D257:E257"/>
    <mergeCell ref="F257:G257"/>
    <mergeCell ref="H257:I257"/>
    <mergeCell ref="J257:K257"/>
    <mergeCell ref="B261:C261"/>
    <mergeCell ref="D261:E261"/>
    <mergeCell ref="F261:G261"/>
    <mergeCell ref="H261:I261"/>
    <mergeCell ref="J261:K261"/>
    <mergeCell ref="B262:C262"/>
    <mergeCell ref="D262:E262"/>
    <mergeCell ref="F262:G262"/>
    <mergeCell ref="H262:I262"/>
    <mergeCell ref="J262:K262"/>
    <mergeCell ref="B259:C259"/>
    <mergeCell ref="D259:E259"/>
    <mergeCell ref="F259:G259"/>
    <mergeCell ref="H259:I259"/>
    <mergeCell ref="J259:K259"/>
    <mergeCell ref="B260:C260"/>
    <mergeCell ref="D260:E260"/>
    <mergeCell ref="F260:G260"/>
    <mergeCell ref="H260:I260"/>
    <mergeCell ref="J260:K260"/>
    <mergeCell ref="B266:C266"/>
    <mergeCell ref="D266:E266"/>
    <mergeCell ref="F266:G266"/>
    <mergeCell ref="H266:I266"/>
    <mergeCell ref="J266:K266"/>
    <mergeCell ref="B267:C267"/>
    <mergeCell ref="D267:E267"/>
    <mergeCell ref="F267:G267"/>
    <mergeCell ref="H267:I267"/>
    <mergeCell ref="J267:K267"/>
    <mergeCell ref="B264:C264"/>
    <mergeCell ref="D264:E264"/>
    <mergeCell ref="F264:G264"/>
    <mergeCell ref="H264:I264"/>
    <mergeCell ref="J264:K264"/>
    <mergeCell ref="B265:C265"/>
    <mergeCell ref="D265:E265"/>
    <mergeCell ref="F265:G265"/>
    <mergeCell ref="H265:I265"/>
    <mergeCell ref="J265:K265"/>
    <mergeCell ref="B269:C269"/>
    <mergeCell ref="D269:E269"/>
    <mergeCell ref="F269:G269"/>
    <mergeCell ref="B273:C273"/>
    <mergeCell ref="D273:E273"/>
    <mergeCell ref="F273:G273"/>
    <mergeCell ref="H269:I269"/>
    <mergeCell ref="J269:K269"/>
    <mergeCell ref="B271:C271"/>
    <mergeCell ref="B280:K280"/>
    <mergeCell ref="B281:K281"/>
    <mergeCell ref="B290:K290"/>
    <mergeCell ref="B292:C292"/>
    <mergeCell ref="D292:E292"/>
    <mergeCell ref="F292:G292"/>
    <mergeCell ref="H292:I292"/>
    <mergeCell ref="J292:K292"/>
    <mergeCell ref="B284:K284"/>
    <mergeCell ref="B285:K285"/>
    <mergeCell ref="B288:K288"/>
    <mergeCell ref="B289:K289"/>
    <mergeCell ref="B282:K282"/>
    <mergeCell ref="B286:K286"/>
    <mergeCell ref="B297:C297"/>
    <mergeCell ref="D297:E297"/>
    <mergeCell ref="F297:G297"/>
    <mergeCell ref="H297:I297"/>
    <mergeCell ref="J297:K297"/>
    <mergeCell ref="F293:G293"/>
    <mergeCell ref="H293:I293"/>
    <mergeCell ref="J293:K293"/>
    <mergeCell ref="B294:C294"/>
    <mergeCell ref="D294:E294"/>
    <mergeCell ref="F294:G294"/>
    <mergeCell ref="H294:I294"/>
    <mergeCell ref="J294:K294"/>
    <mergeCell ref="B293:C293"/>
    <mergeCell ref="B295:C295"/>
    <mergeCell ref="D295:E295"/>
    <mergeCell ref="F295:G295"/>
    <mergeCell ref="H295:I295"/>
    <mergeCell ref="J295:K295"/>
    <mergeCell ref="B296:C296"/>
    <mergeCell ref="D296:E296"/>
    <mergeCell ref="F296:G296"/>
    <mergeCell ref="H296:I296"/>
    <mergeCell ref="J296:K296"/>
    <mergeCell ref="B303:C303"/>
    <mergeCell ref="D303:E303"/>
    <mergeCell ref="F303:G303"/>
    <mergeCell ref="H303:I303"/>
    <mergeCell ref="J303:K303"/>
    <mergeCell ref="B299:C299"/>
    <mergeCell ref="D299:E299"/>
    <mergeCell ref="F299:G299"/>
    <mergeCell ref="H299:I299"/>
    <mergeCell ref="J299:K299"/>
    <mergeCell ref="H300:I300"/>
    <mergeCell ref="J300:K300"/>
    <mergeCell ref="B301:C301"/>
    <mergeCell ref="D301:E301"/>
    <mergeCell ref="F301:G301"/>
    <mergeCell ref="H301:I301"/>
    <mergeCell ref="J301:K301"/>
    <mergeCell ref="B302:C302"/>
    <mergeCell ref="D302:E302"/>
    <mergeCell ref="F302:G302"/>
    <mergeCell ref="H302:I302"/>
    <mergeCell ref="J302:K302"/>
    <mergeCell ref="J325:K325"/>
    <mergeCell ref="B322:C322"/>
    <mergeCell ref="D322:E322"/>
    <mergeCell ref="F322:G322"/>
    <mergeCell ref="H322:I322"/>
    <mergeCell ref="J322:K322"/>
    <mergeCell ref="B323:C323"/>
    <mergeCell ref="D323:E323"/>
    <mergeCell ref="F323:G323"/>
    <mergeCell ref="H323:I323"/>
    <mergeCell ref="J323:K323"/>
    <mergeCell ref="H324:I324"/>
    <mergeCell ref="J324:K324"/>
    <mergeCell ref="B325:C325"/>
    <mergeCell ref="D325:E325"/>
    <mergeCell ref="F325:G325"/>
    <mergeCell ref="H325:I325"/>
    <mergeCell ref="B324:C324"/>
    <mergeCell ref="D324:E324"/>
    <mergeCell ref="F324:G324"/>
    <mergeCell ref="B329:C329"/>
    <mergeCell ref="D329:E329"/>
    <mergeCell ref="F329:G329"/>
    <mergeCell ref="H329:I329"/>
    <mergeCell ref="J329:K329"/>
    <mergeCell ref="B330:C330"/>
    <mergeCell ref="D330:E330"/>
    <mergeCell ref="F330:G330"/>
    <mergeCell ref="H330:I330"/>
    <mergeCell ref="J330:K330"/>
    <mergeCell ref="B340:K340"/>
    <mergeCell ref="B341:K341"/>
    <mergeCell ref="B331:C331"/>
    <mergeCell ref="D331:E331"/>
    <mergeCell ref="F331:G331"/>
    <mergeCell ref="H331:I331"/>
    <mergeCell ref="J331:K331"/>
    <mergeCell ref="B332:C332"/>
    <mergeCell ref="D332:E332"/>
    <mergeCell ref="F332:G332"/>
    <mergeCell ref="H332:I332"/>
    <mergeCell ref="J332:K332"/>
    <mergeCell ref="B333:C333"/>
    <mergeCell ref="D333:E333"/>
    <mergeCell ref="F333:G333"/>
    <mergeCell ref="H333:I333"/>
    <mergeCell ref="J333:K333"/>
    <mergeCell ref="B334:C334"/>
    <mergeCell ref="D334:E334"/>
    <mergeCell ref="F334:G334"/>
    <mergeCell ref="H334:I334"/>
    <mergeCell ref="J334:K334"/>
    <mergeCell ref="B336:C336"/>
    <mergeCell ref="D336:E336"/>
    <mergeCell ref="H355:I355"/>
    <mergeCell ref="J355:K355"/>
    <mergeCell ref="B350:K350"/>
    <mergeCell ref="B352:C352"/>
    <mergeCell ref="D352:E352"/>
    <mergeCell ref="F352:G352"/>
    <mergeCell ref="H352:I352"/>
    <mergeCell ref="J352:K352"/>
    <mergeCell ref="B344:K344"/>
    <mergeCell ref="B345:K345"/>
    <mergeCell ref="B348:K348"/>
    <mergeCell ref="B349:K349"/>
    <mergeCell ref="B335:C335"/>
    <mergeCell ref="D335:E335"/>
    <mergeCell ref="F335:G335"/>
    <mergeCell ref="B356:C356"/>
    <mergeCell ref="D356:E356"/>
    <mergeCell ref="F356:G356"/>
    <mergeCell ref="H356:I356"/>
    <mergeCell ref="J356:K356"/>
    <mergeCell ref="B353:C353"/>
    <mergeCell ref="D353:E353"/>
    <mergeCell ref="F353:G353"/>
    <mergeCell ref="H353:I353"/>
    <mergeCell ref="J353:K353"/>
    <mergeCell ref="B354:C354"/>
    <mergeCell ref="D354:E354"/>
    <mergeCell ref="F354:G354"/>
    <mergeCell ref="H354:I354"/>
    <mergeCell ref="J354:K354"/>
    <mergeCell ref="F336:G336"/>
    <mergeCell ref="B342:K342"/>
    <mergeCell ref="B346:K346"/>
    <mergeCell ref="B355:C355"/>
    <mergeCell ref="D355:E355"/>
    <mergeCell ref="F355:G355"/>
    <mergeCell ref="J359:K359"/>
    <mergeCell ref="B360:C360"/>
    <mergeCell ref="D360:E360"/>
    <mergeCell ref="F360:G360"/>
    <mergeCell ref="H360:I360"/>
    <mergeCell ref="J360:K360"/>
    <mergeCell ref="B361:C361"/>
    <mergeCell ref="D361:E361"/>
    <mergeCell ref="F361:G361"/>
    <mergeCell ref="H361:I361"/>
    <mergeCell ref="J361:K361"/>
    <mergeCell ref="B370:K370"/>
    <mergeCell ref="B371:K371"/>
    <mergeCell ref="B374:K374"/>
    <mergeCell ref="B375:K375"/>
    <mergeCell ref="B364:C364"/>
    <mergeCell ref="D364:E364"/>
    <mergeCell ref="F364:G364"/>
    <mergeCell ref="B365:C365"/>
    <mergeCell ref="D365:E365"/>
    <mergeCell ref="F365:G365"/>
    <mergeCell ref="B372:K372"/>
    <mergeCell ref="D385:E385"/>
    <mergeCell ref="F385:G385"/>
    <mergeCell ref="H385:I385"/>
    <mergeCell ref="J385:K385"/>
    <mergeCell ref="B378:K378"/>
    <mergeCell ref="B379:K379"/>
    <mergeCell ref="B386:C386"/>
    <mergeCell ref="D386:E386"/>
    <mergeCell ref="F386:G386"/>
    <mergeCell ref="H386:I386"/>
    <mergeCell ref="J386:K386"/>
    <mergeCell ref="B382:C382"/>
    <mergeCell ref="D382:E382"/>
    <mergeCell ref="F382:G382"/>
    <mergeCell ref="H382:I382"/>
    <mergeCell ref="J382:K382"/>
    <mergeCell ref="B383:C383"/>
    <mergeCell ref="D383:E383"/>
    <mergeCell ref="F383:G383"/>
    <mergeCell ref="H383:I383"/>
    <mergeCell ref="J383:K383"/>
    <mergeCell ref="B395:C395"/>
    <mergeCell ref="D395:E395"/>
    <mergeCell ref="F395:G395"/>
    <mergeCell ref="B400:K400"/>
    <mergeCell ref="B401:K401"/>
    <mergeCell ref="B389:C389"/>
    <mergeCell ref="D389:E389"/>
    <mergeCell ref="F389:G389"/>
    <mergeCell ref="H389:I389"/>
    <mergeCell ref="J389:K389"/>
    <mergeCell ref="B390:C390"/>
    <mergeCell ref="D390:E390"/>
    <mergeCell ref="F390:G390"/>
    <mergeCell ref="H390:I390"/>
    <mergeCell ref="J390:K390"/>
    <mergeCell ref="B391:C391"/>
    <mergeCell ref="D391:E391"/>
    <mergeCell ref="F391:G391"/>
    <mergeCell ref="H391:I391"/>
    <mergeCell ref="J391:K391"/>
    <mergeCell ref="B392:C392"/>
    <mergeCell ref="D392:E392"/>
    <mergeCell ref="F392:G392"/>
    <mergeCell ref="H392:I392"/>
    <mergeCell ref="B396:C396"/>
    <mergeCell ref="D396:E396"/>
    <mergeCell ref="F396:G396"/>
    <mergeCell ref="B402:K402"/>
    <mergeCell ref="B406:K406"/>
    <mergeCell ref="B410:K410"/>
    <mergeCell ref="B404:K404"/>
    <mergeCell ref="B405:K405"/>
    <mergeCell ref="B408:K408"/>
    <mergeCell ref="B409:K409"/>
    <mergeCell ref="D422:E422"/>
    <mergeCell ref="F422:G422"/>
    <mergeCell ref="H422:I422"/>
    <mergeCell ref="J422:K422"/>
    <mergeCell ref="B423:C423"/>
    <mergeCell ref="D423:E423"/>
    <mergeCell ref="F423:G423"/>
    <mergeCell ref="H423:I423"/>
    <mergeCell ref="J423:K423"/>
    <mergeCell ref="B414:C414"/>
    <mergeCell ref="D414:E414"/>
    <mergeCell ref="F414:G414"/>
    <mergeCell ref="H414:I414"/>
    <mergeCell ref="J414:K414"/>
    <mergeCell ref="B412:C412"/>
    <mergeCell ref="D412:E412"/>
    <mergeCell ref="F412:G412"/>
    <mergeCell ref="H412:I412"/>
    <mergeCell ref="J412:K412"/>
    <mergeCell ref="B413:C413"/>
    <mergeCell ref="D413:E413"/>
    <mergeCell ref="F413:G413"/>
    <mergeCell ref="H413:I413"/>
    <mergeCell ref="J413:K413"/>
    <mergeCell ref="B420:C420"/>
    <mergeCell ref="D420:E420"/>
    <mergeCell ref="F420:G420"/>
    <mergeCell ref="H420:I420"/>
    <mergeCell ref="J420:K420"/>
    <mergeCell ref="B415:C415"/>
    <mergeCell ref="D415:E415"/>
    <mergeCell ref="F415:G415"/>
    <mergeCell ref="H415:I415"/>
    <mergeCell ref="J415:K415"/>
    <mergeCell ref="B416:C416"/>
    <mergeCell ref="D416:E416"/>
    <mergeCell ref="F416:G416"/>
    <mergeCell ref="H416:I416"/>
    <mergeCell ref="J416:K416"/>
    <mergeCell ref="B419:C419"/>
    <mergeCell ref="D419:E419"/>
    <mergeCell ref="F419:G419"/>
    <mergeCell ref="H419:I419"/>
    <mergeCell ref="J419:K419"/>
    <mergeCell ref="B138:C138"/>
    <mergeCell ref="D138:E138"/>
    <mergeCell ref="F138:G138"/>
    <mergeCell ref="H138:I138"/>
    <mergeCell ref="J138:K138"/>
    <mergeCell ref="B134:K134"/>
    <mergeCell ref="D271:E271"/>
    <mergeCell ref="F271:G271"/>
    <mergeCell ref="B274:C274"/>
    <mergeCell ref="D274:E274"/>
    <mergeCell ref="F274:G274"/>
    <mergeCell ref="B151:C151"/>
    <mergeCell ref="D151:E151"/>
    <mergeCell ref="F151:G151"/>
    <mergeCell ref="B155:K155"/>
    <mergeCell ref="B157:K157"/>
    <mergeCell ref="B270:C270"/>
    <mergeCell ref="D270:E270"/>
    <mergeCell ref="F270:G270"/>
    <mergeCell ref="B268:C268"/>
    <mergeCell ref="D268:E268"/>
    <mergeCell ref="F268:G268"/>
    <mergeCell ref="H268:I268"/>
    <mergeCell ref="J268:K268"/>
    <mergeCell ref="D293:E293"/>
    <mergeCell ref="H304:I304"/>
    <mergeCell ref="J304:K304"/>
    <mergeCell ref="B306:C306"/>
    <mergeCell ref="D306:E306"/>
    <mergeCell ref="F306:G306"/>
    <mergeCell ref="B312:K312"/>
    <mergeCell ref="B316:K316"/>
    <mergeCell ref="B320:K320"/>
    <mergeCell ref="B304:C304"/>
    <mergeCell ref="D304:E304"/>
    <mergeCell ref="F304:G304"/>
    <mergeCell ref="B305:C305"/>
    <mergeCell ref="D305:E305"/>
    <mergeCell ref="F305:G305"/>
    <mergeCell ref="B318:K318"/>
    <mergeCell ref="B319:K319"/>
    <mergeCell ref="B310:K310"/>
    <mergeCell ref="B311:K311"/>
    <mergeCell ref="B314:K314"/>
    <mergeCell ref="B315:K315"/>
    <mergeCell ref="B300:C300"/>
    <mergeCell ref="D300:E300"/>
    <mergeCell ref="F300:G300"/>
    <mergeCell ref="B327:C327"/>
    <mergeCell ref="D327:E327"/>
    <mergeCell ref="F327:G327"/>
    <mergeCell ref="H327:I327"/>
    <mergeCell ref="J327:K327"/>
    <mergeCell ref="B326:C326"/>
    <mergeCell ref="D326:E326"/>
    <mergeCell ref="F326:G326"/>
    <mergeCell ref="H326:I326"/>
    <mergeCell ref="J326:K326"/>
    <mergeCell ref="B357:C357"/>
    <mergeCell ref="D357:E357"/>
    <mergeCell ref="F357:G357"/>
    <mergeCell ref="H357:I357"/>
    <mergeCell ref="J357:K357"/>
    <mergeCell ref="H364:I364"/>
    <mergeCell ref="J364:K364"/>
    <mergeCell ref="B366:C366"/>
    <mergeCell ref="D366:E366"/>
    <mergeCell ref="F366:G366"/>
    <mergeCell ref="B362:C362"/>
    <mergeCell ref="D362:E362"/>
    <mergeCell ref="F362:G362"/>
    <mergeCell ref="H362:I362"/>
    <mergeCell ref="J362:K362"/>
    <mergeCell ref="B363:C363"/>
    <mergeCell ref="D363:E363"/>
    <mergeCell ref="F363:G363"/>
    <mergeCell ref="H363:I363"/>
    <mergeCell ref="J363:K363"/>
    <mergeCell ref="B359:C359"/>
    <mergeCell ref="D359:E359"/>
    <mergeCell ref="F359:G359"/>
    <mergeCell ref="H359:I359"/>
    <mergeCell ref="B376:K376"/>
    <mergeCell ref="B380:K380"/>
    <mergeCell ref="B387:C387"/>
    <mergeCell ref="D387:E387"/>
    <mergeCell ref="F387:G387"/>
    <mergeCell ref="H387:I387"/>
    <mergeCell ref="J387:K387"/>
    <mergeCell ref="H394:I394"/>
    <mergeCell ref="J394:K394"/>
    <mergeCell ref="B393:C393"/>
    <mergeCell ref="D393:E393"/>
    <mergeCell ref="F393:G393"/>
    <mergeCell ref="H393:I393"/>
    <mergeCell ref="J393:K393"/>
    <mergeCell ref="B394:C394"/>
    <mergeCell ref="D394:E394"/>
    <mergeCell ref="F394:G394"/>
    <mergeCell ref="J392:K392"/>
    <mergeCell ref="B384:C384"/>
    <mergeCell ref="D384:E384"/>
    <mergeCell ref="F384:G384"/>
    <mergeCell ref="H384:I384"/>
    <mergeCell ref="J384:K384"/>
    <mergeCell ref="B385:C385"/>
    <mergeCell ref="B430:K430"/>
    <mergeCell ref="B417:C417"/>
    <mergeCell ref="D417:E417"/>
    <mergeCell ref="F417:G417"/>
    <mergeCell ref="H417:I417"/>
    <mergeCell ref="J417:K417"/>
    <mergeCell ref="H424:I424"/>
    <mergeCell ref="J424:K424"/>
    <mergeCell ref="B426:C426"/>
    <mergeCell ref="D426:E426"/>
    <mergeCell ref="F426:G426"/>
    <mergeCell ref="B424:C424"/>
    <mergeCell ref="D424:E424"/>
    <mergeCell ref="F424:G424"/>
    <mergeCell ref="B425:C425"/>
    <mergeCell ref="D425:E425"/>
    <mergeCell ref="F425:G425"/>
    <mergeCell ref="B429:K429"/>
    <mergeCell ref="B421:C421"/>
    <mergeCell ref="D421:E421"/>
    <mergeCell ref="F421:G421"/>
    <mergeCell ref="H421:I421"/>
    <mergeCell ref="J421:K421"/>
    <mergeCell ref="B422:C422"/>
  </mergeCells>
  <dataValidations count="8">
    <dataValidation type="textLength" operator="lessThan" showInputMessage="1" showErrorMessage="1" errorTitle="Limited to 150 characters" error="This cell is limited to 150 characters including spaces." sqref="B61:C61" xr:uid="{00000000-0002-0000-0500-000000000000}">
      <formula1>150</formula1>
    </dataValidation>
    <dataValidation type="textLength" operator="lessThanOrEqual" allowBlank="1" showInputMessage="1" showErrorMessage="1" errorTitle="Cell limited to 2000 characters " error="This cell is limited to 2000 characters including spaces." sqref="B430:K430" xr:uid="{8740898D-A7FC-4FFF-99C2-6666394401B9}">
      <formula1>2000</formula1>
    </dataValidation>
    <dataValidation type="list" allowBlank="1" showInputMessage="1" showErrorMessage="1" sqref="B252:K252 C158:K158 B132:K132 C188:K188 B162:K162 C218:K218 B192:K192 C248:K248 B222:K222 C128:K128" xr:uid="{00000000-0002-0000-0500-000002000000}">
      <formula1>$S$278:$S$282</formula1>
    </dataValidation>
    <dataValidation type="textLength" operator="lessThanOrEqual" allowBlank="1" showInputMessage="1" showErrorMessage="1" errorTitle="Cell limited to 150 characters" error=" This cell is limited to 150 characters including spaces." sqref="B137:K137 B139:K139 B141:K141 B197:K197 B199:K199 B201:K201 B167:K167 B169:K169 B171:K171 B227:K227 B229:K229 B231:K231 B257:K257 B259:K259 B261:K261 B294:K294 B292:K292 B296:K296 B324:K324 B354:K354 B322:K322 B326:K326 B352:K352 B356:K356 B384:K384 B382:K382 B386:K386 B414:K414 B412:K412 B416:K416" xr:uid="{71DFCCD6-D8F6-49CF-A85F-CA21D9353289}">
      <formula1>150</formula1>
    </dataValidation>
    <dataValidation type="textLength" operator="lessThanOrEqual" showInputMessage="1" showErrorMessage="1" errorTitle="Cell limited to 500 characters" error="This cell is limited to 500 characters including spaces." sqref="B126 B130 B186 B160 B156 B134 B376 B216 B190 B246 B220 B250 B286 B290 B316 B346 B282:K282 B320 B312:K312 B350 B342:K342 B280:K280 B310:K310 B340:K340 B380 B372:K372 B184 B254 B224 B194 B164 B124:K124 B154:K154 B214:K214 B244:K244 B370:K370 B406 B410 B402:K402 B400:K400" xr:uid="{1FDB4911-A6C5-4EAE-9367-681B30D5ECC0}">
      <formula1>500</formula1>
    </dataValidation>
    <dataValidation type="textLength" operator="lessThan" showInputMessage="1" showErrorMessage="1" errorTitle="Cell limited to 150 characters" error="This cell is limited to 150 characters including spaces." sqref="B63:K63 B75:K75 B77:K77 B89:K89 B91:K91 B103:K103 B105:K105 B117:K117 B119:K119 D61:K61" xr:uid="{00000000-0002-0000-0500-000006000000}">
      <formula1>150</formula1>
    </dataValidation>
    <dataValidation type="textLength" operator="lessThan" showInputMessage="1" showErrorMessage="1" errorTitle="Cell limited to 500 characters" error="This cell is limited to 500 characters including spaces." sqref="B16:K19 B23:K26 B30:K33 B37:K40 B44:K47 B58 B72 B86 B100 B114 B81 B95 B109 B53:K56 B67" xr:uid="{00000000-0002-0000-0500-000007000000}">
      <formula1>500</formula1>
    </dataValidation>
    <dataValidation type="list" allowBlank="1" showInputMessage="1" showErrorMessage="1" sqref="B374:K374 B284:K284 B314:K314 B344:K344 B288:K288 B318:K318 B348:K348 B378:K378 B408:K408 B404:K404" xr:uid="{BA9C4DBC-3379-4C82-BAD7-4E36F294183F}">
      <formula1>$S$124:$S$128</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5"/>
  <sheetViews>
    <sheetView workbookViewId="0">
      <selection activeCell="F7" sqref="F7"/>
    </sheetView>
  </sheetViews>
  <sheetFormatPr defaultRowHeight="15" x14ac:dyDescent="0.25"/>
  <cols>
    <col min="1" max="1" width="2.7109375" style="6" customWidth="1"/>
    <col min="2" max="11" width="15.42578125" style="6" customWidth="1"/>
    <col min="12" max="16384" width="9.140625" style="6"/>
  </cols>
  <sheetData>
    <row r="1" spans="2:11" ht="15.75" thickBot="1" x14ac:dyDescent="0.3"/>
    <row r="2" spans="2:11" ht="15.75" thickBot="1" x14ac:dyDescent="0.3">
      <c r="B2" s="3" t="s">
        <v>82</v>
      </c>
      <c r="C2" s="2"/>
      <c r="D2" s="2"/>
      <c r="E2" s="2"/>
      <c r="F2" s="2"/>
      <c r="G2" s="2"/>
      <c r="H2" s="2"/>
      <c r="I2" s="2"/>
      <c r="J2" s="2"/>
      <c r="K2" s="4"/>
    </row>
    <row r="3" spans="2:11" ht="15.75" thickBot="1" x14ac:dyDescent="0.3"/>
    <row r="4" spans="2:11" ht="15.75" thickBot="1" x14ac:dyDescent="0.3">
      <c r="B4" s="9" t="s">
        <v>208</v>
      </c>
      <c r="C4" s="10"/>
      <c r="D4" s="10"/>
      <c r="E4" s="10"/>
      <c r="F4" s="10"/>
      <c r="G4" s="10"/>
      <c r="H4" s="10"/>
      <c r="I4" s="10"/>
      <c r="J4" s="10"/>
      <c r="K4" s="1"/>
    </row>
    <row r="5" spans="2:11" ht="318.95" customHeight="1" thickBot="1" x14ac:dyDescent="0.3">
      <c r="B5" s="171" t="s">
        <v>83</v>
      </c>
      <c r="C5" s="172"/>
      <c r="D5" s="172"/>
      <c r="E5" s="172"/>
      <c r="F5" s="172"/>
      <c r="G5" s="172"/>
      <c r="H5" s="172"/>
      <c r="I5" s="172"/>
      <c r="J5" s="172"/>
      <c r="K5" s="173"/>
    </row>
  </sheetData>
  <sheetProtection algorithmName="SHA-512" hashValue="6KbxAExNuKtlNYRwpDEmDYWXY5LXHMXUfNtwwLGu7Un1hw5RHjHxJOsh8DVODMwWfJa6OZNBOps6RatTPw0CSQ==" saltValue="hc+4sfc+vyb2J1YYMKbg6Q==" spinCount="100000" sheet="1" objects="1" scenarios="1"/>
  <mergeCells count="1">
    <mergeCell ref="B5:K5"/>
  </mergeCells>
  <dataValidations count="1">
    <dataValidation type="textLength" operator="lessThanOrEqual" showInputMessage="1" showErrorMessage="1" sqref="B5:K5" xr:uid="{00000000-0002-0000-0700-000000000000}">
      <formula1>5000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68"/>
  <sheetViews>
    <sheetView workbookViewId="0">
      <selection activeCell="I68" sqref="I68:J68"/>
    </sheetView>
  </sheetViews>
  <sheetFormatPr defaultRowHeight="15" outlineLevelRow="1" x14ac:dyDescent="0.25"/>
  <cols>
    <col min="1" max="1" width="2.7109375" style="40" customWidth="1"/>
    <col min="2" max="11" width="15.42578125" style="40" customWidth="1"/>
    <col min="12" max="18" width="9.140625" style="40"/>
    <col min="19" max="20" width="8.7109375" style="40" customWidth="1"/>
    <col min="21" max="16384" width="9.140625" style="40"/>
  </cols>
  <sheetData>
    <row r="1" spans="2:11" ht="15.75" thickBot="1" x14ac:dyDescent="0.3"/>
    <row r="2" spans="2:11" ht="15.75" thickBot="1" x14ac:dyDescent="0.3">
      <c r="B2" s="47" t="s">
        <v>60</v>
      </c>
      <c r="C2" s="48"/>
      <c r="D2" s="48"/>
      <c r="E2" s="48"/>
      <c r="F2" s="48"/>
      <c r="G2" s="48"/>
      <c r="H2" s="48"/>
      <c r="I2" s="48"/>
      <c r="J2" s="48"/>
      <c r="K2" s="69"/>
    </row>
    <row r="3" spans="2:11" ht="15.75" thickBot="1" x14ac:dyDescent="0.3"/>
    <row r="4" spans="2:11" ht="15.75" thickBot="1" x14ac:dyDescent="0.3">
      <c r="B4" s="70" t="s">
        <v>0</v>
      </c>
      <c r="C4" s="71"/>
      <c r="D4" s="71" t="str">
        <f>'RP 1'!D$2</f>
        <v>[Research Program 1 Name]</v>
      </c>
      <c r="E4" s="71"/>
      <c r="F4" s="71"/>
      <c r="G4" s="71"/>
      <c r="H4" s="71"/>
      <c r="I4" s="71"/>
      <c r="J4" s="71"/>
      <c r="K4" s="72"/>
    </row>
    <row r="5" spans="2:11" ht="15.75" outlineLevel="1" thickBot="1" x14ac:dyDescent="0.3"/>
    <row r="6" spans="2:11" ht="45" customHeight="1" outlineLevel="1" thickBot="1" x14ac:dyDescent="0.3">
      <c r="C6" s="182" t="str">
        <f>"Inputs into "&amp;D4</f>
        <v>Inputs into [Research Program 1 Name]</v>
      </c>
      <c r="D6" s="183"/>
      <c r="E6" s="73"/>
      <c r="F6" s="182" t="str">
        <f>"Expected cost of all usage of outputs for "&amp;D4</f>
        <v>Expected cost of all usage of outputs for [Research Program 1 Name]</v>
      </c>
      <c r="G6" s="183"/>
      <c r="H6" s="73"/>
      <c r="I6" s="182" t="str">
        <f>"Expected costs associated with "&amp;D4</f>
        <v>Expected costs associated with [Research Program 1 Name]</v>
      </c>
      <c r="J6" s="183"/>
    </row>
    <row r="7" spans="2:11" ht="15.75" outlineLevel="1" thickBot="1" x14ac:dyDescent="0.3"/>
    <row r="8" spans="2:11" ht="15.75" outlineLevel="1" thickBot="1" x14ac:dyDescent="0.3">
      <c r="C8" s="155">
        <f>'RP 1'!$G$10</f>
        <v>0</v>
      </c>
      <c r="D8" s="165"/>
      <c r="E8" s="73" t="s">
        <v>61</v>
      </c>
      <c r="F8" s="155">
        <f>'RP 1'!F274</f>
        <v>0</v>
      </c>
      <c r="G8" s="165"/>
      <c r="H8" s="73" t="s">
        <v>63</v>
      </c>
      <c r="I8" s="155">
        <f>C8+F8</f>
        <v>0</v>
      </c>
      <c r="J8" s="165"/>
    </row>
    <row r="9" spans="2:11" outlineLevel="1" x14ac:dyDescent="0.25"/>
    <row r="10" spans="2:11" ht="15.75" outlineLevel="1" thickBot="1" x14ac:dyDescent="0.3"/>
    <row r="11" spans="2:11" ht="45" customHeight="1" outlineLevel="1" thickBot="1" x14ac:dyDescent="0.3">
      <c r="C11" s="182" t="str">
        <f>"Expected benefits associated with "&amp;D4</f>
        <v>Expected benefits associated with [Research Program 1 Name]</v>
      </c>
      <c r="D11" s="183"/>
      <c r="E11" s="73"/>
      <c r="F11" s="182" t="str">
        <f>"Expected costs associated with "&amp;D4</f>
        <v>Expected costs associated with [Research Program 1 Name]</v>
      </c>
      <c r="G11" s="183"/>
      <c r="H11" s="73"/>
      <c r="I11" s="182" t="str">
        <f>"Expected Benefit: Cost ratio of "&amp;D4</f>
        <v>Expected Benefit: Cost ratio of [Research Program 1 Name]</v>
      </c>
      <c r="J11" s="183"/>
    </row>
    <row r="12" spans="2:11" ht="15.75" outlineLevel="1" thickBot="1" x14ac:dyDescent="0.3"/>
    <row r="13" spans="2:11" ht="15.75" outlineLevel="1" thickBot="1" x14ac:dyDescent="0.3">
      <c r="C13" s="155">
        <f>SUM('RP 1'!$F$306:$G$306,'RP 1'!$F$336:$G$336,'RP 1'!$F$366:$G$366,'RP 1'!$F$396:$F$396,'RP 1'!$F$426:$F$426)</f>
        <v>0</v>
      </c>
      <c r="D13" s="165"/>
      <c r="E13" s="73" t="s">
        <v>62</v>
      </c>
      <c r="F13" s="155">
        <f>I8</f>
        <v>0</v>
      </c>
      <c r="G13" s="165"/>
      <c r="H13" s="73" t="s">
        <v>63</v>
      </c>
      <c r="I13" s="186">
        <f>IF(F13,C13/F13,0)</f>
        <v>0</v>
      </c>
      <c r="J13" s="187"/>
    </row>
    <row r="14" spans="2:11" outlineLevel="1" x14ac:dyDescent="0.25"/>
    <row r="15" spans="2:11" ht="15.75" thickBot="1" x14ac:dyDescent="0.3"/>
    <row r="16" spans="2:11" ht="15.75" thickBot="1" x14ac:dyDescent="0.3">
      <c r="B16" s="70" t="s">
        <v>73</v>
      </c>
      <c r="C16" s="71"/>
      <c r="D16" s="71" t="str">
        <f>'RP 2'!$D$2:$H$2</f>
        <v>[Research Program 2 Name]</v>
      </c>
      <c r="E16" s="71"/>
      <c r="F16" s="71"/>
      <c r="G16" s="71"/>
      <c r="H16" s="71"/>
      <c r="I16" s="71"/>
      <c r="J16" s="71"/>
      <c r="K16" s="72"/>
    </row>
    <row r="17" spans="2:11" ht="15.75" outlineLevel="1" thickBot="1" x14ac:dyDescent="0.3"/>
    <row r="18" spans="2:11" ht="45" customHeight="1" outlineLevel="1" thickBot="1" x14ac:dyDescent="0.3">
      <c r="C18" s="182" t="str">
        <f>"Inputs into "&amp;D16</f>
        <v>Inputs into [Research Program 2 Name]</v>
      </c>
      <c r="D18" s="183"/>
      <c r="E18" s="73"/>
      <c r="F18" s="182" t="str">
        <f>"Expected cost of all usage of outputs for "&amp;D16</f>
        <v>Expected cost of all usage of outputs for [Research Program 2 Name]</v>
      </c>
      <c r="G18" s="183"/>
      <c r="H18" s="73"/>
      <c r="I18" s="182" t="str">
        <f>"Expected costs associated with "&amp;D16</f>
        <v>Expected costs associated with [Research Program 2 Name]</v>
      </c>
      <c r="J18" s="183"/>
    </row>
    <row r="19" spans="2:11" ht="15.75" outlineLevel="1" thickBot="1" x14ac:dyDescent="0.3"/>
    <row r="20" spans="2:11" ht="15.75" outlineLevel="1" thickBot="1" x14ac:dyDescent="0.3">
      <c r="C20" s="155">
        <f>'RP 2'!$G$10</f>
        <v>0</v>
      </c>
      <c r="D20" s="165"/>
      <c r="E20" s="73" t="s">
        <v>61</v>
      </c>
      <c r="F20" s="155">
        <f>'RP 2'!F$274</f>
        <v>0</v>
      </c>
      <c r="G20" s="165"/>
      <c r="H20" s="73" t="s">
        <v>63</v>
      </c>
      <c r="I20" s="155">
        <f>C20+F20</f>
        <v>0</v>
      </c>
      <c r="J20" s="165"/>
    </row>
    <row r="21" spans="2:11" outlineLevel="1" x14ac:dyDescent="0.25"/>
    <row r="22" spans="2:11" ht="15.75" outlineLevel="1" thickBot="1" x14ac:dyDescent="0.3"/>
    <row r="23" spans="2:11" ht="45" customHeight="1" outlineLevel="1" thickBot="1" x14ac:dyDescent="0.3">
      <c r="C23" s="182" t="str">
        <f>"Expected benefits associated with "&amp;D16</f>
        <v>Expected benefits associated with [Research Program 2 Name]</v>
      </c>
      <c r="D23" s="183"/>
      <c r="E23" s="73"/>
      <c r="F23" s="182" t="str">
        <f>"Expected costs associated with "&amp;D16</f>
        <v>Expected costs associated with [Research Program 2 Name]</v>
      </c>
      <c r="G23" s="183"/>
      <c r="H23" s="73"/>
      <c r="I23" s="184" t="str">
        <f>"Expected Benefit: Cost ratio of "&amp;D16</f>
        <v>Expected Benefit: Cost ratio of [Research Program 2 Name]</v>
      </c>
      <c r="J23" s="185"/>
    </row>
    <row r="24" spans="2:11" ht="15.75" outlineLevel="1" thickBot="1" x14ac:dyDescent="0.3"/>
    <row r="25" spans="2:11" ht="15.75" outlineLevel="1" thickBot="1" x14ac:dyDescent="0.3">
      <c r="C25" s="155">
        <f>SUM('RP 2'!$F$306:$G$306,'RP 2'!$F$336:$G$336,'RP 2'!$F$366:$G$366,'RP 2'!$F$396:$F$396,'RP 2'!$F$426:$F$426)</f>
        <v>0</v>
      </c>
      <c r="D25" s="165"/>
      <c r="E25" s="73" t="s">
        <v>62</v>
      </c>
      <c r="F25" s="155">
        <f>I20</f>
        <v>0</v>
      </c>
      <c r="G25" s="165"/>
      <c r="H25" s="73" t="s">
        <v>63</v>
      </c>
      <c r="I25" s="186">
        <f>IF(F25,C25/F25,0)</f>
        <v>0</v>
      </c>
      <c r="J25" s="187"/>
    </row>
    <row r="26" spans="2:11" outlineLevel="1" x14ac:dyDescent="0.25"/>
    <row r="27" spans="2:11" ht="15.75" thickBot="1" x14ac:dyDescent="0.3"/>
    <row r="28" spans="2:11" ht="15.75" thickBot="1" x14ac:dyDescent="0.3">
      <c r="B28" s="70" t="s">
        <v>74</v>
      </c>
      <c r="C28" s="71"/>
      <c r="D28" s="71" t="str">
        <f>'RP 3'!$D$2:$H$2</f>
        <v>[Research Program 3 Name]</v>
      </c>
      <c r="E28" s="71"/>
      <c r="F28" s="71"/>
      <c r="G28" s="71"/>
      <c r="H28" s="71"/>
      <c r="I28" s="71"/>
      <c r="J28" s="71"/>
      <c r="K28" s="72"/>
    </row>
    <row r="29" spans="2:11" ht="15.75" outlineLevel="1" thickBot="1" x14ac:dyDescent="0.3"/>
    <row r="30" spans="2:11" ht="45" customHeight="1" outlineLevel="1" thickBot="1" x14ac:dyDescent="0.3">
      <c r="C30" s="182" t="str">
        <f>"Inputs into "&amp;D28</f>
        <v>Inputs into [Research Program 3 Name]</v>
      </c>
      <c r="D30" s="183"/>
      <c r="E30" s="73"/>
      <c r="F30" s="182" t="str">
        <f>"Expected cost of all usage of outputs for "&amp;D28</f>
        <v>Expected cost of all usage of outputs for [Research Program 3 Name]</v>
      </c>
      <c r="G30" s="183"/>
      <c r="H30" s="73"/>
      <c r="I30" s="184" t="str">
        <f>"Expected costs associated with "&amp;D28</f>
        <v>Expected costs associated with [Research Program 3 Name]</v>
      </c>
      <c r="J30" s="185"/>
    </row>
    <row r="31" spans="2:11" ht="15.75" outlineLevel="1" thickBot="1" x14ac:dyDescent="0.3"/>
    <row r="32" spans="2:11" ht="15.75" outlineLevel="1" thickBot="1" x14ac:dyDescent="0.3">
      <c r="C32" s="155">
        <f>'RP 3'!$G$10</f>
        <v>0</v>
      </c>
      <c r="D32" s="165"/>
      <c r="E32" s="73" t="s">
        <v>61</v>
      </c>
      <c r="F32" s="155">
        <f>'RP 3'!F$274</f>
        <v>0</v>
      </c>
      <c r="G32" s="165"/>
      <c r="H32" s="73" t="s">
        <v>63</v>
      </c>
      <c r="I32" s="155">
        <f>C32+F32</f>
        <v>0</v>
      </c>
      <c r="J32" s="165"/>
    </row>
    <row r="33" spans="2:11" outlineLevel="1" x14ac:dyDescent="0.25"/>
    <row r="34" spans="2:11" ht="15.75" outlineLevel="1" thickBot="1" x14ac:dyDescent="0.3"/>
    <row r="35" spans="2:11" ht="45" customHeight="1" outlineLevel="1" thickBot="1" x14ac:dyDescent="0.3">
      <c r="C35" s="182" t="str">
        <f>"Expected benefits associated with "&amp;D28</f>
        <v>Expected benefits associated with [Research Program 3 Name]</v>
      </c>
      <c r="D35" s="183"/>
      <c r="E35" s="73"/>
      <c r="F35" s="182" t="str">
        <f>"Expected costs associated with "&amp;D28</f>
        <v>Expected costs associated with [Research Program 3 Name]</v>
      </c>
      <c r="G35" s="183"/>
      <c r="H35" s="73"/>
      <c r="I35" s="184" t="str">
        <f>"Expected Benefit: Cost ratio of "&amp;D28</f>
        <v>Expected Benefit: Cost ratio of [Research Program 3 Name]</v>
      </c>
      <c r="J35" s="185"/>
    </row>
    <row r="36" spans="2:11" ht="15.75" outlineLevel="1" thickBot="1" x14ac:dyDescent="0.3"/>
    <row r="37" spans="2:11" ht="15.75" outlineLevel="1" thickBot="1" x14ac:dyDescent="0.3">
      <c r="C37" s="155">
        <f>SUM('RP 3'!$F$306:$G$306,'RP 3'!$F$336:$G$336,'RP 3'!$F$366:$G$366,'RP 3'!$F$396:$F$396,'RP 3'!$F$426:$F$426)</f>
        <v>0</v>
      </c>
      <c r="D37" s="156"/>
      <c r="E37" s="73" t="s">
        <v>62</v>
      </c>
      <c r="F37" s="155">
        <f>I32</f>
        <v>0</v>
      </c>
      <c r="G37" s="165"/>
      <c r="H37" s="73" t="s">
        <v>63</v>
      </c>
      <c r="I37" s="186">
        <f>IF(F37,C37/F37,0)</f>
        <v>0</v>
      </c>
      <c r="J37" s="187"/>
    </row>
    <row r="38" spans="2:11" outlineLevel="1" x14ac:dyDescent="0.25"/>
    <row r="39" spans="2:11" ht="15.75" thickBot="1" x14ac:dyDescent="0.3"/>
    <row r="40" spans="2:11" ht="15.75" thickBot="1" x14ac:dyDescent="0.3">
      <c r="B40" s="70" t="s">
        <v>76</v>
      </c>
      <c r="C40" s="71"/>
      <c r="D40" s="71" t="str">
        <f>'RP 4'!$D$2:$H$2</f>
        <v>[Research Program 4 Name]</v>
      </c>
      <c r="E40" s="71"/>
      <c r="F40" s="71"/>
      <c r="G40" s="71"/>
      <c r="H40" s="71"/>
      <c r="I40" s="71"/>
      <c r="J40" s="71"/>
      <c r="K40" s="72"/>
    </row>
    <row r="41" spans="2:11" ht="15.75" outlineLevel="1" thickBot="1" x14ac:dyDescent="0.3"/>
    <row r="42" spans="2:11" ht="45" customHeight="1" outlineLevel="1" thickBot="1" x14ac:dyDescent="0.3">
      <c r="C42" s="182" t="str">
        <f>"Inputs into "&amp;D40</f>
        <v>Inputs into [Research Program 4 Name]</v>
      </c>
      <c r="D42" s="183"/>
      <c r="E42" s="73"/>
      <c r="F42" s="182" t="str">
        <f>"Expected cost of all usage of outputs for "&amp;D40</f>
        <v>Expected cost of all usage of outputs for [Research Program 4 Name]</v>
      </c>
      <c r="G42" s="183"/>
      <c r="H42" s="73"/>
      <c r="I42" s="184" t="str">
        <f>"Expected costs associated with "&amp;D40</f>
        <v>Expected costs associated with [Research Program 4 Name]</v>
      </c>
      <c r="J42" s="185"/>
    </row>
    <row r="43" spans="2:11" ht="15.75" outlineLevel="1" thickBot="1" x14ac:dyDescent="0.3"/>
    <row r="44" spans="2:11" ht="15.75" outlineLevel="1" thickBot="1" x14ac:dyDescent="0.3">
      <c r="C44" s="155">
        <f>'RP 4'!$G$10</f>
        <v>0</v>
      </c>
      <c r="D44" s="165"/>
      <c r="E44" s="73" t="s">
        <v>61</v>
      </c>
      <c r="F44" s="155">
        <f>'RP 4'!F$274</f>
        <v>0</v>
      </c>
      <c r="G44" s="165"/>
      <c r="H44" s="73" t="s">
        <v>63</v>
      </c>
      <c r="I44" s="155">
        <f>C44+F44</f>
        <v>0</v>
      </c>
      <c r="J44" s="165"/>
    </row>
    <row r="45" spans="2:11" outlineLevel="1" x14ac:dyDescent="0.25"/>
    <row r="46" spans="2:11" ht="15.75" outlineLevel="1" thickBot="1" x14ac:dyDescent="0.3"/>
    <row r="47" spans="2:11" ht="45" customHeight="1" outlineLevel="1" thickBot="1" x14ac:dyDescent="0.3">
      <c r="C47" s="182" t="str">
        <f>"Expected benefits associated with "&amp;D40</f>
        <v>Expected benefits associated with [Research Program 4 Name]</v>
      </c>
      <c r="D47" s="183"/>
      <c r="E47" s="73"/>
      <c r="F47" s="182" t="str">
        <f>"Expected costs associated with "&amp;D40</f>
        <v>Expected costs associated with [Research Program 4 Name]</v>
      </c>
      <c r="G47" s="183"/>
      <c r="H47" s="73"/>
      <c r="I47" s="184" t="str">
        <f>"Expected Benefit: Cost ratio of "&amp;D40</f>
        <v>Expected Benefit: Cost ratio of [Research Program 4 Name]</v>
      </c>
      <c r="J47" s="185"/>
    </row>
    <row r="48" spans="2:11" ht="15.75" outlineLevel="1" thickBot="1" x14ac:dyDescent="0.3"/>
    <row r="49" spans="2:11" ht="15.75" outlineLevel="1" thickBot="1" x14ac:dyDescent="0.3">
      <c r="C49" s="155">
        <f>SUM('RP 4'!$F$306:$G$306,'RP 4'!$F$336:$G$336,'RP 4'!$F$366:$G$366,'RP 4'!$F$396:$F$396,'RP 4'!$F$426:$F$426)</f>
        <v>0</v>
      </c>
      <c r="D49" s="165"/>
      <c r="E49" s="73" t="s">
        <v>62</v>
      </c>
      <c r="F49" s="155">
        <f>I44</f>
        <v>0</v>
      </c>
      <c r="G49" s="165"/>
      <c r="H49" s="73" t="s">
        <v>63</v>
      </c>
      <c r="I49" s="186">
        <f>IF(F49,C49/F49,0)</f>
        <v>0</v>
      </c>
      <c r="J49" s="187"/>
    </row>
    <row r="50" spans="2:11" outlineLevel="1" x14ac:dyDescent="0.25"/>
    <row r="51" spans="2:11" ht="15.75" thickBot="1" x14ac:dyDescent="0.3"/>
    <row r="52" spans="2:11" ht="15.75" thickBot="1" x14ac:dyDescent="0.3">
      <c r="B52" s="70" t="s">
        <v>75</v>
      </c>
      <c r="C52" s="71"/>
      <c r="D52" s="71" t="str">
        <f>'RP 5'!$D$2:$H$2</f>
        <v>[Research Program 5 Name]</v>
      </c>
      <c r="E52" s="71"/>
      <c r="F52" s="71"/>
      <c r="G52" s="71"/>
      <c r="H52" s="71"/>
      <c r="I52" s="71"/>
      <c r="J52" s="71"/>
      <c r="K52" s="72"/>
    </row>
    <row r="53" spans="2:11" ht="15.75" outlineLevel="1" thickBot="1" x14ac:dyDescent="0.3"/>
    <row r="54" spans="2:11" ht="45" customHeight="1" outlineLevel="1" thickBot="1" x14ac:dyDescent="0.3">
      <c r="C54" s="182" t="str">
        <f>"Inputs into "&amp;D52</f>
        <v>Inputs into [Research Program 5 Name]</v>
      </c>
      <c r="D54" s="183"/>
      <c r="E54" s="73"/>
      <c r="F54" s="182" t="str">
        <f>"Expected cost of all usage of outputs for "&amp;D52</f>
        <v>Expected cost of all usage of outputs for [Research Program 5 Name]</v>
      </c>
      <c r="G54" s="183"/>
      <c r="H54" s="73"/>
      <c r="I54" s="184" t="str">
        <f>"Expected costs associated with "&amp;D52</f>
        <v>Expected costs associated with [Research Program 5 Name]</v>
      </c>
      <c r="J54" s="185"/>
    </row>
    <row r="55" spans="2:11" ht="15.75" outlineLevel="1" thickBot="1" x14ac:dyDescent="0.3"/>
    <row r="56" spans="2:11" ht="15.75" outlineLevel="1" thickBot="1" x14ac:dyDescent="0.3">
      <c r="C56" s="155">
        <f>'RP 5'!$G$10</f>
        <v>0</v>
      </c>
      <c r="D56" s="165"/>
      <c r="E56" s="73" t="s">
        <v>61</v>
      </c>
      <c r="F56" s="155">
        <f>'RP 5'!F$274</f>
        <v>0</v>
      </c>
      <c r="G56" s="165"/>
      <c r="H56" s="73" t="s">
        <v>63</v>
      </c>
      <c r="I56" s="155">
        <f>C56+F56</f>
        <v>0</v>
      </c>
      <c r="J56" s="165"/>
    </row>
    <row r="57" spans="2:11" outlineLevel="1" x14ac:dyDescent="0.25"/>
    <row r="58" spans="2:11" ht="15.75" outlineLevel="1" thickBot="1" x14ac:dyDescent="0.3"/>
    <row r="59" spans="2:11" ht="45" customHeight="1" outlineLevel="1" thickBot="1" x14ac:dyDescent="0.3">
      <c r="C59" s="182" t="str">
        <f>"Expected benefits associated with "&amp;D52</f>
        <v>Expected benefits associated with [Research Program 5 Name]</v>
      </c>
      <c r="D59" s="183"/>
      <c r="E59" s="73"/>
      <c r="F59" s="182" t="str">
        <f>"Expected costs associated with "&amp;D52</f>
        <v>Expected costs associated with [Research Program 5 Name]</v>
      </c>
      <c r="G59" s="183"/>
      <c r="H59" s="73"/>
      <c r="I59" s="184" t="str">
        <f>"Expected Benefit: Cost ratio of "&amp;D52</f>
        <v>Expected Benefit: Cost ratio of [Research Program 5 Name]</v>
      </c>
      <c r="J59" s="185"/>
    </row>
    <row r="60" spans="2:11" ht="15.75" outlineLevel="1" thickBot="1" x14ac:dyDescent="0.3"/>
    <row r="61" spans="2:11" ht="15.75" outlineLevel="1" thickBot="1" x14ac:dyDescent="0.3">
      <c r="C61" s="155">
        <f>SUM('RP 5'!$F$306:$G$306,'RP 5'!$F$336:$G$336,'RP 5'!$F$366:$G$366,'RP 5'!$F$396:$F$396,'RP 5'!$F$426:$F$426)</f>
        <v>0</v>
      </c>
      <c r="D61" s="165"/>
      <c r="E61" s="73" t="s">
        <v>62</v>
      </c>
      <c r="F61" s="155">
        <f>I56</f>
        <v>0</v>
      </c>
      <c r="G61" s="165"/>
      <c r="H61" s="73" t="s">
        <v>63</v>
      </c>
      <c r="I61" s="186">
        <f>IF(F61,C61/F61,0)</f>
        <v>0</v>
      </c>
      <c r="J61" s="187"/>
    </row>
    <row r="62" spans="2:11" outlineLevel="1" x14ac:dyDescent="0.25"/>
    <row r="63" spans="2:11" ht="15.75" thickBot="1" x14ac:dyDescent="0.3"/>
    <row r="64" spans="2:11" ht="15.75" thickBot="1" x14ac:dyDescent="0.3">
      <c r="B64" s="70" t="s">
        <v>78</v>
      </c>
      <c r="C64" s="71"/>
      <c r="D64" s="71"/>
      <c r="E64" s="71"/>
      <c r="F64" s="71"/>
      <c r="G64" s="71"/>
      <c r="H64" s="71"/>
      <c r="I64" s="71"/>
      <c r="J64" s="71"/>
      <c r="K64" s="72"/>
    </row>
    <row r="65" spans="3:10" ht="15.75" thickBot="1" x14ac:dyDescent="0.3"/>
    <row r="66" spans="3:10" ht="45" customHeight="1" thickBot="1" x14ac:dyDescent="0.3">
      <c r="C66" s="174" t="s">
        <v>79</v>
      </c>
      <c r="D66" s="175"/>
      <c r="F66" s="174" t="s">
        <v>80</v>
      </c>
      <c r="G66" s="175"/>
      <c r="I66" s="176" t="s">
        <v>81</v>
      </c>
      <c r="J66" s="177"/>
    </row>
    <row r="67" spans="3:10" ht="15.75" thickBot="1" x14ac:dyDescent="0.3"/>
    <row r="68" spans="3:10" ht="15.75" thickBot="1" x14ac:dyDescent="0.3">
      <c r="C68" s="180">
        <f>SUM(C61,C49,C37,C25,C13)</f>
        <v>0</v>
      </c>
      <c r="D68" s="181"/>
      <c r="E68" s="49" t="s">
        <v>62</v>
      </c>
      <c r="F68" s="180">
        <f>SUM(I56,I44,I32,I20,I8)</f>
        <v>0</v>
      </c>
      <c r="G68" s="181"/>
      <c r="H68" s="49" t="s">
        <v>63</v>
      </c>
      <c r="I68" s="178">
        <f>IF(F68,C68/F68,0)</f>
        <v>0</v>
      </c>
      <c r="J68" s="179"/>
    </row>
  </sheetData>
  <sheetProtection algorithmName="SHA-512" hashValue="AvVMcdZ2MJ2pUBeWI8ELkeBfRUEb9GS1qw6I5mS+9HpGx01LsstjdFuh4eYHT1YQbUMIS3lJK2crAfxOtAkvHg==" saltValue="4mb22tUaMzfG5op2yAA4vg==" spinCount="100000" sheet="1" objects="1" scenarios="1"/>
  <mergeCells count="66">
    <mergeCell ref="C11:D11"/>
    <mergeCell ref="F11:G11"/>
    <mergeCell ref="I11:J11"/>
    <mergeCell ref="C13:D13"/>
    <mergeCell ref="F13:G13"/>
    <mergeCell ref="I13:J13"/>
    <mergeCell ref="C6:D6"/>
    <mergeCell ref="F6:G6"/>
    <mergeCell ref="I6:J6"/>
    <mergeCell ref="I8:J8"/>
    <mergeCell ref="F8:G8"/>
    <mergeCell ref="C8:D8"/>
    <mergeCell ref="C18:D18"/>
    <mergeCell ref="F18:G18"/>
    <mergeCell ref="I18:J18"/>
    <mergeCell ref="C20:D20"/>
    <mergeCell ref="F20:G20"/>
    <mergeCell ref="I20:J20"/>
    <mergeCell ref="C23:D23"/>
    <mergeCell ref="F23:G23"/>
    <mergeCell ref="I23:J23"/>
    <mergeCell ref="C25:D25"/>
    <mergeCell ref="F25:G25"/>
    <mergeCell ref="I25:J25"/>
    <mergeCell ref="C30:D30"/>
    <mergeCell ref="F30:G30"/>
    <mergeCell ref="I30:J30"/>
    <mergeCell ref="C32:D32"/>
    <mergeCell ref="F32:G32"/>
    <mergeCell ref="I32:J32"/>
    <mergeCell ref="C35:D35"/>
    <mergeCell ref="F35:G35"/>
    <mergeCell ref="I35:J35"/>
    <mergeCell ref="C37:D37"/>
    <mergeCell ref="F37:G37"/>
    <mergeCell ref="I37:J37"/>
    <mergeCell ref="C42:D42"/>
    <mergeCell ref="F42:G42"/>
    <mergeCell ref="I42:J42"/>
    <mergeCell ref="C44:D44"/>
    <mergeCell ref="F44:G44"/>
    <mergeCell ref="I44:J44"/>
    <mergeCell ref="C47:D47"/>
    <mergeCell ref="F47:G47"/>
    <mergeCell ref="I47:J47"/>
    <mergeCell ref="C49:D49"/>
    <mergeCell ref="F49:G49"/>
    <mergeCell ref="I49:J49"/>
    <mergeCell ref="C54:D54"/>
    <mergeCell ref="F54:G54"/>
    <mergeCell ref="I54:J54"/>
    <mergeCell ref="C56:D56"/>
    <mergeCell ref="F56:G56"/>
    <mergeCell ref="I56:J56"/>
    <mergeCell ref="C59:D59"/>
    <mergeCell ref="F59:G59"/>
    <mergeCell ref="I59:J59"/>
    <mergeCell ref="C61:D61"/>
    <mergeCell ref="F61:G61"/>
    <mergeCell ref="I61:J61"/>
    <mergeCell ref="C66:D66"/>
    <mergeCell ref="I66:J66"/>
    <mergeCell ref="F66:G66"/>
    <mergeCell ref="I68:J68"/>
    <mergeCell ref="F68:G68"/>
    <mergeCell ref="C68:D68"/>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C7BC2-3173-41FD-A863-E87447272D08}">
  <dimension ref="A1:X38"/>
  <sheetViews>
    <sheetView zoomScaleNormal="100" workbookViewId="0">
      <selection activeCell="C6" sqref="C6"/>
    </sheetView>
  </sheetViews>
  <sheetFormatPr defaultRowHeight="15" x14ac:dyDescent="0.25"/>
  <cols>
    <col min="1" max="1" width="17.85546875" style="6" customWidth="1"/>
    <col min="2" max="3" width="8.5703125" style="6" customWidth="1"/>
    <col min="4" max="4" width="39.85546875" style="6" customWidth="1"/>
    <col min="5" max="5" width="8.5703125" style="6" customWidth="1"/>
    <col min="6" max="6" width="39.85546875" style="6" customWidth="1"/>
    <col min="7" max="8" width="14.7109375" style="6" customWidth="1"/>
    <col min="9" max="9" width="8.5703125" style="6" customWidth="1"/>
    <col min="10" max="10" width="39.85546875" style="6" customWidth="1"/>
    <col min="11" max="12" width="14.7109375" style="6" customWidth="1"/>
    <col min="13" max="16384" width="9.140625" style="6"/>
  </cols>
  <sheetData>
    <row r="1" spans="1:24" ht="75.75" thickBot="1" x14ac:dyDescent="0.3">
      <c r="A1" s="15" t="s">
        <v>225</v>
      </c>
      <c r="B1" s="20" t="s">
        <v>221</v>
      </c>
      <c r="C1" s="19" t="s">
        <v>222</v>
      </c>
      <c r="D1" s="19" t="s">
        <v>210</v>
      </c>
      <c r="E1" s="21" t="s">
        <v>223</v>
      </c>
      <c r="F1" s="21" t="s">
        <v>21</v>
      </c>
      <c r="G1" s="21" t="s">
        <v>187</v>
      </c>
      <c r="H1" s="21" t="s">
        <v>188</v>
      </c>
      <c r="I1" s="22" t="s">
        <v>224</v>
      </c>
      <c r="J1" s="23" t="s">
        <v>209</v>
      </c>
      <c r="K1" s="23" t="s">
        <v>214</v>
      </c>
      <c r="L1" s="24" t="s">
        <v>215</v>
      </c>
      <c r="N1" s="11"/>
      <c r="O1" s="11"/>
      <c r="P1" s="11"/>
      <c r="Q1" s="11"/>
      <c r="R1" s="11"/>
      <c r="S1" s="11"/>
      <c r="T1" s="11"/>
      <c r="U1" s="11"/>
      <c r="V1" s="11"/>
      <c r="W1" s="11"/>
      <c r="X1" s="11"/>
    </row>
    <row r="2" spans="1:24" x14ac:dyDescent="0.25">
      <c r="A2" s="188" t="str">
        <f>'Project Overview '!D6</f>
        <v>[Research Program 1 Name]</v>
      </c>
      <c r="B2" s="66">
        <v>1.01</v>
      </c>
      <c r="C2" s="67">
        <v>1.01</v>
      </c>
      <c r="D2" s="51" t="str">
        <f>'RP 1'!B58</f>
        <v>Limited to 500 characters</v>
      </c>
      <c r="E2" s="63">
        <v>1.01</v>
      </c>
      <c r="F2" s="26" t="str">
        <f>'RP 1'!B125</f>
        <v>Limited to 500 characters.</v>
      </c>
      <c r="G2" s="25" t="str">
        <f>'RP 1'!B129</f>
        <v>Very High</v>
      </c>
      <c r="H2" s="58" t="str">
        <f>'RP 1'!B133</f>
        <v>Very High</v>
      </c>
      <c r="I2" s="61">
        <v>1.01</v>
      </c>
      <c r="J2" s="26" t="str">
        <f>'RP 1'!B280</f>
        <v>Limited to 500 characters.</v>
      </c>
      <c r="K2" s="25" t="str">
        <f>'RP 1'!B284</f>
        <v>Very High</v>
      </c>
      <c r="L2" s="27" t="str">
        <f>'RP 1'!B288</f>
        <v>Very High</v>
      </c>
      <c r="N2" s="11"/>
      <c r="O2" s="11"/>
      <c r="P2" s="11"/>
      <c r="Q2" s="11"/>
      <c r="R2" s="11"/>
      <c r="S2" s="11"/>
      <c r="T2" s="11"/>
      <c r="U2" s="11"/>
      <c r="V2" s="11"/>
      <c r="W2" s="11"/>
      <c r="X2" s="11"/>
    </row>
    <row r="3" spans="1:24" x14ac:dyDescent="0.25">
      <c r="A3" s="189"/>
      <c r="B3" s="68">
        <v>1.02</v>
      </c>
      <c r="C3" s="64">
        <v>1.02</v>
      </c>
      <c r="D3" s="52" t="str">
        <f>'RP 1'!B72</f>
        <v>Limited to 500 characters</v>
      </c>
      <c r="E3" s="64">
        <v>1.02</v>
      </c>
      <c r="F3" s="54" t="str">
        <f>'RP 1'!B155</f>
        <v>Limited to 500 characters.</v>
      </c>
      <c r="G3" s="55" t="str">
        <f>'RP 1'!B159</f>
        <v>Very High</v>
      </c>
      <c r="H3" s="59" t="str">
        <f>'RP 1'!B163</f>
        <v>Very High</v>
      </c>
      <c r="I3" s="62">
        <v>1.02</v>
      </c>
      <c r="J3" s="30" t="str">
        <f>'RP 1'!B310</f>
        <v>Limited to 500 characters.</v>
      </c>
      <c r="K3" s="5" t="str">
        <f>'RP 1'!B314</f>
        <v>Very High</v>
      </c>
      <c r="L3" s="16" t="str">
        <f>'RP 1'!B318</f>
        <v>Very High</v>
      </c>
      <c r="N3" s="11"/>
      <c r="O3" s="11"/>
      <c r="P3" s="11"/>
      <c r="Q3" s="11"/>
      <c r="R3" s="11"/>
      <c r="S3" s="11"/>
      <c r="T3" s="11"/>
      <c r="U3" s="11"/>
      <c r="V3" s="11"/>
      <c r="W3" s="11"/>
      <c r="X3" s="11"/>
    </row>
    <row r="4" spans="1:24" x14ac:dyDescent="0.25">
      <c r="A4" s="189"/>
      <c r="B4" s="68">
        <v>1.03</v>
      </c>
      <c r="C4" s="64">
        <v>1.03</v>
      </c>
      <c r="D4" s="52" t="str">
        <f>'RP 1'!B86</f>
        <v>Limited to 500 characters</v>
      </c>
      <c r="E4" s="64">
        <v>1.03</v>
      </c>
      <c r="F4" s="54" t="str">
        <f>'RP 1'!B185</f>
        <v>Limited to 500 characters.</v>
      </c>
      <c r="G4" s="55" t="str">
        <f>'RP 1'!B189</f>
        <v>Very High</v>
      </c>
      <c r="H4" s="59" t="str">
        <f>'RP 1'!B193</f>
        <v>Very High</v>
      </c>
      <c r="I4" s="62">
        <v>1.03</v>
      </c>
      <c r="J4" s="30" t="str">
        <f>'RP 1'!B340</f>
        <v>Limited to 500 characters.</v>
      </c>
      <c r="K4" s="5" t="str">
        <f>'RP 1'!B344</f>
        <v>Very High</v>
      </c>
      <c r="L4" s="16" t="str">
        <f>'RP 1'!B348</f>
        <v>Very High</v>
      </c>
      <c r="N4" s="11"/>
      <c r="O4" s="11"/>
      <c r="P4" s="11"/>
      <c r="Q4" s="11"/>
      <c r="R4" s="11"/>
      <c r="S4" s="11"/>
      <c r="T4" s="11"/>
      <c r="U4" s="11"/>
      <c r="V4" s="11"/>
      <c r="W4" s="11"/>
      <c r="X4" s="11"/>
    </row>
    <row r="5" spans="1:24" x14ac:dyDescent="0.25">
      <c r="A5" s="189"/>
      <c r="B5" s="68">
        <v>1.04</v>
      </c>
      <c r="C5" s="64">
        <v>1.04</v>
      </c>
      <c r="D5" s="52" t="str">
        <f>'RP 1'!B100</f>
        <v>Limited to 500 characters</v>
      </c>
      <c r="E5" s="64">
        <v>1.04</v>
      </c>
      <c r="F5" s="54" t="str">
        <f>'RP 1'!B215</f>
        <v>Limited to 500 characters.</v>
      </c>
      <c r="G5" s="55" t="str">
        <f>'RP 1'!B219</f>
        <v>Very High</v>
      </c>
      <c r="H5" s="59" t="str">
        <f>'RP 1'!B223</f>
        <v>Very High</v>
      </c>
      <c r="I5" s="62">
        <v>1.04</v>
      </c>
      <c r="J5" s="30" t="str">
        <f>'RP 1'!B370</f>
        <v>Limited to 500 characters.</v>
      </c>
      <c r="K5" s="5" t="str">
        <f>'RP 1'!B374</f>
        <v>Very High</v>
      </c>
      <c r="L5" s="16" t="str">
        <f>'RP 1'!B378</f>
        <v>Very High</v>
      </c>
      <c r="N5" s="11"/>
      <c r="O5" s="11"/>
      <c r="P5" s="11"/>
      <c r="Q5" s="11"/>
      <c r="R5" s="11"/>
      <c r="S5" s="11"/>
      <c r="T5" s="11"/>
      <c r="U5" s="11"/>
      <c r="V5" s="11"/>
      <c r="W5" s="11"/>
      <c r="X5" s="11"/>
    </row>
    <row r="6" spans="1:24" ht="15.75" thickBot="1" x14ac:dyDescent="0.3">
      <c r="A6" s="189"/>
      <c r="B6" s="68">
        <v>1.05</v>
      </c>
      <c r="C6" s="65">
        <v>1.05</v>
      </c>
      <c r="D6" s="53" t="str">
        <f>'RP 1'!B114</f>
        <v>Limited to 500 characters</v>
      </c>
      <c r="E6" s="65">
        <v>1.05</v>
      </c>
      <c r="F6" s="56" t="str">
        <f>'RP 1'!B245</f>
        <v>Limited to 500 characters.</v>
      </c>
      <c r="G6" s="57" t="str">
        <f>'RP 1'!B249</f>
        <v>Very High</v>
      </c>
      <c r="H6" s="60" t="str">
        <f>'RP 1'!B253</f>
        <v>Very High</v>
      </c>
      <c r="I6" s="62">
        <v>1.05</v>
      </c>
      <c r="J6" s="30" t="str">
        <f>'RP 1'!B400</f>
        <v>Limited to 500 characters.</v>
      </c>
      <c r="K6" s="5" t="str">
        <f>'RP 1'!B404</f>
        <v>Very High</v>
      </c>
      <c r="L6" s="16" t="str">
        <f>'RP 1'!B408</f>
        <v>Very High</v>
      </c>
      <c r="N6" s="11"/>
      <c r="O6" s="11"/>
      <c r="P6" s="11"/>
      <c r="Q6" s="11"/>
      <c r="R6" s="11"/>
      <c r="S6" s="11"/>
      <c r="T6" s="11"/>
      <c r="U6" s="11"/>
      <c r="V6" s="11"/>
      <c r="W6" s="11"/>
      <c r="X6" s="11"/>
    </row>
    <row r="7" spans="1:24" ht="15.75" thickBot="1" x14ac:dyDescent="0.3">
      <c r="A7" s="190"/>
      <c r="B7" s="9" t="s">
        <v>189</v>
      </c>
      <c r="C7" s="10"/>
      <c r="D7" s="31">
        <f>'Benefit Cost Calculator'!C8</f>
        <v>0</v>
      </c>
      <c r="E7" s="7" t="s">
        <v>190</v>
      </c>
      <c r="F7" s="8"/>
      <c r="G7" s="32">
        <f>'Benefit Cost Calculator'!F8</f>
        <v>0</v>
      </c>
      <c r="H7" s="13" t="s">
        <v>191</v>
      </c>
      <c r="I7" s="28"/>
      <c r="J7" s="33">
        <f>'Benefit Cost Calculator'!C13</f>
        <v>0</v>
      </c>
      <c r="K7" s="29" t="s">
        <v>192</v>
      </c>
      <c r="L7" s="14">
        <f>'Benefit Cost Calculator'!I13</f>
        <v>0</v>
      </c>
      <c r="N7" s="11"/>
      <c r="O7" s="11"/>
      <c r="P7" s="34"/>
      <c r="Q7" s="11"/>
      <c r="R7" s="11"/>
      <c r="S7" s="35"/>
      <c r="T7" s="11"/>
      <c r="U7" s="11"/>
      <c r="V7" s="35"/>
      <c r="W7" s="36"/>
      <c r="X7" s="37"/>
    </row>
    <row r="8" spans="1:24" ht="15.75" thickBot="1" x14ac:dyDescent="0.3">
      <c r="D8" s="12"/>
      <c r="J8" s="12"/>
      <c r="N8" s="11"/>
      <c r="O8" s="11"/>
      <c r="P8" s="11"/>
      <c r="Q8" s="11"/>
      <c r="R8" s="11"/>
      <c r="S8" s="11"/>
      <c r="T8" s="11"/>
      <c r="U8" s="11"/>
      <c r="V8" s="11"/>
      <c r="W8" s="11"/>
      <c r="X8" s="11"/>
    </row>
    <row r="9" spans="1:24" ht="15" customHeight="1" x14ac:dyDescent="0.25">
      <c r="A9" s="188" t="str">
        <f>'Project Overview '!D13</f>
        <v>[Research Program 2 Name]</v>
      </c>
      <c r="B9" s="66">
        <v>2.0099999999999998</v>
      </c>
      <c r="C9" s="67">
        <v>2.0099999999999998</v>
      </c>
      <c r="D9" s="51" t="str">
        <f>'RP 2'!B58</f>
        <v>Limited to 500 characters</v>
      </c>
      <c r="E9" s="63">
        <v>2.0099999999999998</v>
      </c>
      <c r="F9" s="26" t="str">
        <f>'RP 2'!B125</f>
        <v>Limited to 500 characters.</v>
      </c>
      <c r="G9" s="25" t="str">
        <f>'RP 2'!B129</f>
        <v>Very High</v>
      </c>
      <c r="H9" s="58" t="str">
        <f>'RP 2'!B133</f>
        <v>Very High</v>
      </c>
      <c r="I9" s="61">
        <v>2.0099999999999998</v>
      </c>
      <c r="J9" s="26" t="str">
        <f>'RP 2'!B280</f>
        <v>Limited to 500 characters.</v>
      </c>
      <c r="K9" s="25" t="str">
        <f>'RP 2'!B284</f>
        <v>Very High</v>
      </c>
      <c r="L9" s="27" t="str">
        <f>'RP 2'!B288</f>
        <v>Very High</v>
      </c>
      <c r="N9" s="11"/>
      <c r="O9" s="11"/>
      <c r="P9" s="11"/>
      <c r="Q9" s="11"/>
      <c r="R9" s="11"/>
      <c r="S9" s="11"/>
      <c r="T9" s="11"/>
      <c r="U9" s="11"/>
      <c r="V9" s="11"/>
      <c r="W9" s="11"/>
      <c r="X9" s="11"/>
    </row>
    <row r="10" spans="1:24" x14ac:dyDescent="0.25">
      <c r="A10" s="189"/>
      <c r="B10" s="68">
        <v>2.02</v>
      </c>
      <c r="C10" s="64">
        <v>2.02</v>
      </c>
      <c r="D10" s="52" t="str">
        <f>'RP 2'!B72</f>
        <v>Limited to 500 characters</v>
      </c>
      <c r="E10" s="64">
        <v>2.02</v>
      </c>
      <c r="F10" s="104" t="str">
        <f>'RP 2'!B155</f>
        <v>Limited to 500 characters.</v>
      </c>
      <c r="G10" s="55" t="str">
        <f>'RP 2'!B159</f>
        <v>Very High</v>
      </c>
      <c r="H10" s="59" t="str">
        <f>'RP 2'!B163</f>
        <v>Very High</v>
      </c>
      <c r="I10" s="62">
        <v>2.02</v>
      </c>
      <c r="J10" s="30" t="str">
        <f>'RP 2'!B310</f>
        <v>Limited to 500 characters.</v>
      </c>
      <c r="K10" s="5" t="str">
        <f>'RP 2'!B314</f>
        <v>Very High</v>
      </c>
      <c r="L10" s="16" t="str">
        <f>'RP 2'!B318</f>
        <v>Very High</v>
      </c>
      <c r="N10" s="11"/>
      <c r="O10" s="11"/>
      <c r="P10" s="11"/>
      <c r="Q10" s="11"/>
      <c r="R10" s="11"/>
      <c r="S10" s="11"/>
      <c r="T10" s="11"/>
      <c r="U10" s="11"/>
      <c r="V10" s="11"/>
      <c r="W10" s="11"/>
      <c r="X10" s="11"/>
    </row>
    <row r="11" spans="1:24" x14ac:dyDescent="0.25">
      <c r="A11" s="189"/>
      <c r="B11" s="68">
        <v>2.0299999999999998</v>
      </c>
      <c r="C11" s="64">
        <v>2.0299999999999998</v>
      </c>
      <c r="D11" s="52" t="str">
        <f>'RP 2'!B86</f>
        <v>Limited to 500 characters</v>
      </c>
      <c r="E11" s="64">
        <v>2.0299999999999998</v>
      </c>
      <c r="F11" s="54" t="str">
        <f>'RP 2'!B185</f>
        <v>Limited to 500 characters.</v>
      </c>
      <c r="G11" s="55" t="str">
        <f>'RP 2'!B189</f>
        <v>Very High</v>
      </c>
      <c r="H11" s="59" t="str">
        <f>'RP 2'!B193</f>
        <v>Very High</v>
      </c>
      <c r="I11" s="62">
        <v>2.0299999999999998</v>
      </c>
      <c r="J11" s="30" t="str">
        <f>'RP 2'!B340</f>
        <v>Limited to 500 characters.</v>
      </c>
      <c r="K11" s="5" t="str">
        <f>'RP 2'!B344</f>
        <v>Very High</v>
      </c>
      <c r="L11" s="16" t="str">
        <f>'RP 2'!B348</f>
        <v>Very High</v>
      </c>
      <c r="N11" s="11"/>
      <c r="O11" s="11"/>
      <c r="P11" s="11"/>
      <c r="Q11" s="11"/>
      <c r="R11" s="11"/>
      <c r="S11" s="11"/>
      <c r="T11" s="11"/>
      <c r="U11" s="11"/>
      <c r="V11" s="11"/>
      <c r="W11" s="11"/>
      <c r="X11" s="11"/>
    </row>
    <row r="12" spans="1:24" x14ac:dyDescent="0.25">
      <c r="A12" s="189"/>
      <c r="B12" s="68">
        <v>2.04</v>
      </c>
      <c r="C12" s="64">
        <v>2.04</v>
      </c>
      <c r="D12" s="52" t="str">
        <f>'RP 2'!B100</f>
        <v>Limited to 500 characters</v>
      </c>
      <c r="E12" s="64">
        <v>2.04</v>
      </c>
      <c r="F12" s="54" t="str">
        <f>'RP 2'!B215</f>
        <v>Limited to 500 characters.</v>
      </c>
      <c r="G12" s="55" t="str">
        <f>'RP 2'!B219</f>
        <v>Very High</v>
      </c>
      <c r="H12" s="59" t="str">
        <f>'RP 2'!B223</f>
        <v>Very High</v>
      </c>
      <c r="I12" s="62">
        <v>2.04</v>
      </c>
      <c r="J12" s="30" t="str">
        <f>'RP 2'!B370</f>
        <v>Limited to 500 characters.</v>
      </c>
      <c r="K12" s="5" t="str">
        <f>'RP 2'!B374</f>
        <v>Very High</v>
      </c>
      <c r="L12" s="16" t="str">
        <f>'RP 2'!B378</f>
        <v>Very High</v>
      </c>
      <c r="N12" s="11"/>
      <c r="O12" s="11"/>
      <c r="P12" s="11"/>
      <c r="Q12" s="11"/>
      <c r="R12" s="11"/>
      <c r="S12" s="11"/>
      <c r="T12" s="11"/>
      <c r="U12" s="11"/>
      <c r="V12" s="11"/>
      <c r="W12" s="11"/>
      <c r="X12" s="11"/>
    </row>
    <row r="13" spans="1:24" ht="15.75" thickBot="1" x14ac:dyDescent="0.3">
      <c r="A13" s="189"/>
      <c r="B13" s="68">
        <v>2.0499999999999998</v>
      </c>
      <c r="C13" s="65">
        <v>2.0499999999999998</v>
      </c>
      <c r="D13" s="53" t="str">
        <f>'RP 2'!B114</f>
        <v>Limited to 500 characters</v>
      </c>
      <c r="E13" s="65">
        <v>2.0499999999999998</v>
      </c>
      <c r="F13" s="56" t="str">
        <f>'RP 2'!B245</f>
        <v>Limited to 500 characters.</v>
      </c>
      <c r="G13" s="57" t="str">
        <f>'RP 2'!B249</f>
        <v>Very High</v>
      </c>
      <c r="H13" s="60" t="str">
        <f>'RP 2'!B253</f>
        <v>Very High</v>
      </c>
      <c r="I13" s="62">
        <v>2.0499999999999998</v>
      </c>
      <c r="J13" s="30" t="str">
        <f>'RP 2'!B400</f>
        <v>Limited to 500 characters.</v>
      </c>
      <c r="K13" s="5" t="str">
        <f>'RP 2'!B404</f>
        <v>Very High</v>
      </c>
      <c r="L13" s="16" t="str">
        <f>'RP 2'!B408</f>
        <v>Very High</v>
      </c>
      <c r="N13" s="11"/>
      <c r="O13" s="11"/>
      <c r="P13" s="11"/>
      <c r="Q13" s="11"/>
      <c r="R13" s="11"/>
      <c r="S13" s="11"/>
      <c r="T13" s="11"/>
      <c r="U13" s="11"/>
      <c r="V13" s="11"/>
      <c r="W13" s="11"/>
      <c r="X13" s="11"/>
    </row>
    <row r="14" spans="1:24" ht="15.75" thickBot="1" x14ac:dyDescent="0.3">
      <c r="A14" s="190"/>
      <c r="B14" s="9" t="s">
        <v>189</v>
      </c>
      <c r="C14" s="10"/>
      <c r="D14" s="31">
        <f>'Benefit Cost Calculator'!C20</f>
        <v>0</v>
      </c>
      <c r="E14" s="7" t="s">
        <v>190</v>
      </c>
      <c r="F14" s="8"/>
      <c r="G14" s="32">
        <f>'Benefit Cost Calculator'!F20</f>
        <v>0</v>
      </c>
      <c r="H14" s="13" t="s">
        <v>191</v>
      </c>
      <c r="I14" s="28"/>
      <c r="J14" s="33">
        <f>'Benefit Cost Calculator'!C25</f>
        <v>0</v>
      </c>
      <c r="K14" s="29" t="s">
        <v>192</v>
      </c>
      <c r="L14" s="14">
        <f>'Benefit Cost Calculator'!I25</f>
        <v>0</v>
      </c>
      <c r="N14" s="11"/>
      <c r="O14" s="11"/>
      <c r="P14" s="34"/>
      <c r="Q14" s="11"/>
      <c r="R14" s="11"/>
      <c r="S14" s="38"/>
      <c r="T14" s="11"/>
      <c r="U14" s="11"/>
      <c r="V14" s="35"/>
      <c r="W14" s="36"/>
      <c r="X14" s="37"/>
    </row>
    <row r="15" spans="1:24" ht="15.75" thickBot="1" x14ac:dyDescent="0.3">
      <c r="D15" s="12"/>
      <c r="J15" s="12"/>
      <c r="N15" s="11"/>
      <c r="O15" s="11"/>
      <c r="P15" s="11"/>
      <c r="Q15" s="11"/>
      <c r="R15" s="11"/>
      <c r="S15" s="11"/>
      <c r="T15" s="11"/>
      <c r="U15" s="11"/>
      <c r="V15" s="11"/>
      <c r="W15" s="11"/>
      <c r="X15" s="11"/>
    </row>
    <row r="16" spans="1:24" ht="15" customHeight="1" x14ac:dyDescent="0.25">
      <c r="A16" s="188" t="str">
        <f>'Project Overview '!D20</f>
        <v>[Research Program 3 Name]</v>
      </c>
      <c r="B16" s="66">
        <v>3.01</v>
      </c>
      <c r="C16" s="67">
        <v>3.01</v>
      </c>
      <c r="D16" s="51" t="str">
        <f>'RP 3'!B58</f>
        <v>Limited to 500 characters</v>
      </c>
      <c r="E16" s="63">
        <v>3.01</v>
      </c>
      <c r="F16" s="26" t="str">
        <f>'RP 3'!B125</f>
        <v>Limited to 500 characters.</v>
      </c>
      <c r="G16" s="25" t="str">
        <f>'RP 3'!B129</f>
        <v>Very High</v>
      </c>
      <c r="H16" s="58" t="str">
        <f>'RP 3'!B133</f>
        <v>Very High</v>
      </c>
      <c r="I16" s="61">
        <v>3.01</v>
      </c>
      <c r="J16" s="26" t="str">
        <f>'RP 3'!B280</f>
        <v>Limited to 500 characters.</v>
      </c>
      <c r="K16" s="25" t="str">
        <f>'RP 3'!B284</f>
        <v>Very High</v>
      </c>
      <c r="L16" s="27" t="str">
        <f>'RP 3'!B288</f>
        <v>Very High</v>
      </c>
      <c r="N16" s="11"/>
      <c r="O16" s="11"/>
      <c r="P16" s="11"/>
      <c r="Q16" s="11"/>
      <c r="R16" s="11"/>
      <c r="S16" s="11"/>
      <c r="T16" s="11"/>
      <c r="U16" s="11"/>
      <c r="V16" s="11"/>
      <c r="W16" s="11"/>
      <c r="X16" s="11"/>
    </row>
    <row r="17" spans="1:24" x14ac:dyDescent="0.25">
      <c r="A17" s="189"/>
      <c r="B17" s="68">
        <v>3.02</v>
      </c>
      <c r="C17" s="64">
        <v>3.02</v>
      </c>
      <c r="D17" s="52" t="str">
        <f>'RP 3'!B72</f>
        <v>Limited to 500 characters</v>
      </c>
      <c r="E17" s="64">
        <v>3.02</v>
      </c>
      <c r="F17" s="54" t="str">
        <f>'RP 3'!B155</f>
        <v>Limited to 500 characters.</v>
      </c>
      <c r="G17" s="55" t="str">
        <f>'RP 3'!B159</f>
        <v>Very High</v>
      </c>
      <c r="H17" s="59" t="str">
        <f>'RP 3'!B163</f>
        <v>Very High</v>
      </c>
      <c r="I17" s="62">
        <v>3.02</v>
      </c>
      <c r="J17" s="30" t="str">
        <f>'RP 3'!B310</f>
        <v>Limited to 500 characters.</v>
      </c>
      <c r="K17" s="5" t="str">
        <f>'RP 3'!B314</f>
        <v>Very High</v>
      </c>
      <c r="L17" s="16" t="str">
        <f>'RP 3'!B318</f>
        <v>Very High</v>
      </c>
      <c r="N17" s="11"/>
      <c r="O17" s="11"/>
      <c r="P17" s="11"/>
      <c r="Q17" s="11"/>
      <c r="R17" s="11"/>
      <c r="S17" s="11"/>
      <c r="T17" s="11"/>
      <c r="U17" s="11"/>
      <c r="V17" s="11"/>
      <c r="W17" s="11"/>
      <c r="X17" s="11"/>
    </row>
    <row r="18" spans="1:24" x14ac:dyDescent="0.25">
      <c r="A18" s="189"/>
      <c r="B18" s="68">
        <v>3.03</v>
      </c>
      <c r="C18" s="64">
        <v>3.03</v>
      </c>
      <c r="D18" s="52" t="str">
        <f>'RP 3'!B86</f>
        <v>Limited to 500 characters</v>
      </c>
      <c r="E18" s="64">
        <v>3.03</v>
      </c>
      <c r="F18" s="54" t="str">
        <f>'RP 3'!B185</f>
        <v>Limited to 500 characters.</v>
      </c>
      <c r="G18" s="55" t="str">
        <f>'RP 3'!B189</f>
        <v>Very High</v>
      </c>
      <c r="H18" s="59" t="str">
        <f>'RP 3'!B193</f>
        <v>Very High</v>
      </c>
      <c r="I18" s="62">
        <v>3.03</v>
      </c>
      <c r="J18" s="30" t="str">
        <f>'RP 3'!B340</f>
        <v>Limited to 500 characters.</v>
      </c>
      <c r="K18" s="5" t="str">
        <f>'RP 3'!B344</f>
        <v>Very High</v>
      </c>
      <c r="L18" s="16" t="str">
        <f>'RP 3'!B348</f>
        <v>Very High</v>
      </c>
      <c r="N18" s="11"/>
      <c r="O18" s="11"/>
      <c r="P18" s="11"/>
      <c r="Q18" s="11"/>
      <c r="R18" s="11"/>
      <c r="S18" s="11"/>
      <c r="T18" s="11"/>
      <c r="U18" s="11"/>
      <c r="V18" s="11"/>
      <c r="W18" s="11"/>
      <c r="X18" s="11"/>
    </row>
    <row r="19" spans="1:24" x14ac:dyDescent="0.25">
      <c r="A19" s="189"/>
      <c r="B19" s="68">
        <v>3.04</v>
      </c>
      <c r="C19" s="64">
        <v>3.04</v>
      </c>
      <c r="D19" s="52" t="str">
        <f>'RP 3'!B100</f>
        <v>Limited to 500 characters</v>
      </c>
      <c r="E19" s="64">
        <v>3.04</v>
      </c>
      <c r="F19" s="54" t="str">
        <f>'RP 3'!B215</f>
        <v>Limited to 500 characters.</v>
      </c>
      <c r="G19" s="55" t="str">
        <f>'RP 3'!B219</f>
        <v>Very High</v>
      </c>
      <c r="H19" s="59" t="str">
        <f>'RP 3'!B223</f>
        <v>Very High</v>
      </c>
      <c r="I19" s="62">
        <v>3.04</v>
      </c>
      <c r="J19" s="30" t="str">
        <f>'RP 3'!B370</f>
        <v>Limited to 500 characters.</v>
      </c>
      <c r="K19" s="5" t="str">
        <f>'RP 3'!B374</f>
        <v>Very High</v>
      </c>
      <c r="L19" s="16" t="str">
        <f>'RP 3'!B378</f>
        <v>Very High</v>
      </c>
      <c r="N19" s="11"/>
      <c r="O19" s="11"/>
      <c r="P19" s="11"/>
      <c r="Q19" s="11"/>
      <c r="R19" s="11"/>
      <c r="S19" s="11"/>
      <c r="T19" s="11"/>
      <c r="U19" s="11"/>
      <c r="V19" s="11"/>
      <c r="W19" s="11"/>
      <c r="X19" s="11"/>
    </row>
    <row r="20" spans="1:24" ht="15.75" thickBot="1" x14ac:dyDescent="0.3">
      <c r="A20" s="189"/>
      <c r="B20" s="68">
        <v>3.05</v>
      </c>
      <c r="C20" s="65">
        <v>3.05</v>
      </c>
      <c r="D20" s="53" t="str">
        <f>'RP 3'!B114</f>
        <v>Limited to 500 characters</v>
      </c>
      <c r="E20" s="65">
        <v>3.05</v>
      </c>
      <c r="F20" s="56" t="str">
        <f>'RP 3'!B245</f>
        <v>Limited to 500 characters.</v>
      </c>
      <c r="G20" s="57" t="str">
        <f>'RP 3'!B249</f>
        <v>Very High</v>
      </c>
      <c r="H20" s="60" t="str">
        <f>'RP 3'!B253</f>
        <v>Very High</v>
      </c>
      <c r="I20" s="62">
        <v>3.05</v>
      </c>
      <c r="J20" s="30" t="str">
        <f>'RP 3'!B400</f>
        <v>Limited to 500 characters.</v>
      </c>
      <c r="K20" s="5" t="str">
        <f>'RP 3'!B404</f>
        <v>Very High</v>
      </c>
      <c r="L20" s="16" t="str">
        <f>'RP 3'!B408</f>
        <v>Very High</v>
      </c>
      <c r="N20" s="11"/>
      <c r="O20" s="11"/>
      <c r="P20" s="11"/>
      <c r="Q20" s="11"/>
      <c r="R20" s="11"/>
      <c r="S20" s="11"/>
      <c r="T20" s="11"/>
      <c r="U20" s="11"/>
      <c r="V20" s="11"/>
      <c r="W20" s="11"/>
      <c r="X20" s="11"/>
    </row>
    <row r="21" spans="1:24" ht="15.75" thickBot="1" x14ac:dyDescent="0.3">
      <c r="A21" s="190"/>
      <c r="B21" s="9" t="s">
        <v>189</v>
      </c>
      <c r="C21" s="10"/>
      <c r="D21" s="31">
        <f>'Benefit Cost Calculator'!C32</f>
        <v>0</v>
      </c>
      <c r="E21" s="7" t="s">
        <v>190</v>
      </c>
      <c r="F21" s="8"/>
      <c r="G21" s="32">
        <f>'Benefit Cost Calculator'!F32</f>
        <v>0</v>
      </c>
      <c r="H21" s="13" t="s">
        <v>191</v>
      </c>
      <c r="I21" s="28"/>
      <c r="J21" s="33">
        <f>'Benefit Cost Calculator'!C37</f>
        <v>0</v>
      </c>
      <c r="K21" s="29" t="s">
        <v>192</v>
      </c>
      <c r="L21" s="14">
        <f>'Benefit Cost Calculator'!I37</f>
        <v>0</v>
      </c>
      <c r="N21" s="11"/>
      <c r="O21" s="11"/>
      <c r="P21" s="34"/>
      <c r="Q21" s="11"/>
      <c r="R21" s="11"/>
      <c r="S21" s="38"/>
      <c r="T21" s="11"/>
      <c r="U21" s="11"/>
      <c r="V21" s="35"/>
      <c r="W21" s="36"/>
      <c r="X21" s="37"/>
    </row>
    <row r="22" spans="1:24" ht="15.75" thickBot="1" x14ac:dyDescent="0.3">
      <c r="D22" s="12"/>
      <c r="J22" s="12"/>
      <c r="N22" s="11"/>
      <c r="O22" s="11"/>
      <c r="P22" s="11"/>
      <c r="Q22" s="11"/>
      <c r="R22" s="11"/>
      <c r="S22" s="11"/>
      <c r="T22" s="11"/>
      <c r="U22" s="11"/>
      <c r="V22" s="11"/>
      <c r="W22" s="11"/>
      <c r="X22" s="11"/>
    </row>
    <row r="23" spans="1:24" ht="15" customHeight="1" x14ac:dyDescent="0.25">
      <c r="A23" s="188" t="str">
        <f>'Project Overview '!D27</f>
        <v>[Research Program 4 Name]</v>
      </c>
      <c r="B23" s="66">
        <v>4.01</v>
      </c>
      <c r="C23" s="67">
        <v>4.01</v>
      </c>
      <c r="D23" s="51" t="str">
        <f>'RP 4'!B58</f>
        <v>Limited to 500 characters</v>
      </c>
      <c r="E23" s="63">
        <v>4.01</v>
      </c>
      <c r="F23" s="26" t="str">
        <f>'RP 4'!B125</f>
        <v>Limited to 500 characters.</v>
      </c>
      <c r="G23" s="25" t="str">
        <f>'RP 4'!B129</f>
        <v>Very High</v>
      </c>
      <c r="H23" s="58" t="str">
        <f>'RP 4'!B133</f>
        <v>Very High</v>
      </c>
      <c r="I23" s="61">
        <v>4.01</v>
      </c>
      <c r="J23" s="26" t="str">
        <f>'RP 4'!B280</f>
        <v>Limited to 500 characters.</v>
      </c>
      <c r="K23" s="25" t="str">
        <f>'RP 4'!B284</f>
        <v>Very High</v>
      </c>
      <c r="L23" s="27" t="str">
        <f>'RP 4'!B288</f>
        <v>Very High</v>
      </c>
      <c r="N23" s="11"/>
      <c r="O23" s="11"/>
      <c r="P23" s="11"/>
      <c r="Q23" s="11"/>
      <c r="R23" s="11"/>
      <c r="S23" s="11"/>
      <c r="T23" s="11"/>
      <c r="U23" s="11"/>
      <c r="V23" s="11"/>
      <c r="W23" s="11"/>
      <c r="X23" s="11"/>
    </row>
    <row r="24" spans="1:24" x14ac:dyDescent="0.25">
      <c r="A24" s="189"/>
      <c r="B24" s="68">
        <v>4.0199999999999996</v>
      </c>
      <c r="C24" s="64">
        <v>4.0199999999999996</v>
      </c>
      <c r="D24" s="52" t="str">
        <f>'RP 4'!B72</f>
        <v>Limited to 500 characters</v>
      </c>
      <c r="E24" s="64">
        <v>4.0199999999999996</v>
      </c>
      <c r="F24" s="54" t="str">
        <f>'RP 4'!B155</f>
        <v>Limited to 500 characters.</v>
      </c>
      <c r="G24" s="55" t="str">
        <f>'RP 4'!B159</f>
        <v>Very High</v>
      </c>
      <c r="H24" s="59" t="str">
        <f>'RP 4'!B163</f>
        <v>Very High</v>
      </c>
      <c r="I24" s="62">
        <v>4.0199999999999996</v>
      </c>
      <c r="J24" s="30" t="str">
        <f>'RP 4'!B310</f>
        <v>Limited to 500 characters.</v>
      </c>
      <c r="K24" s="5" t="str">
        <f>'RP 4'!B314</f>
        <v>Very High</v>
      </c>
      <c r="L24" s="16" t="str">
        <f>'RP 4'!B318</f>
        <v>Very High</v>
      </c>
      <c r="N24" s="11"/>
      <c r="O24" s="11"/>
      <c r="P24" s="11"/>
      <c r="Q24" s="11"/>
      <c r="R24" s="11"/>
      <c r="S24" s="11"/>
      <c r="T24" s="11"/>
      <c r="U24" s="11"/>
      <c r="V24" s="11"/>
      <c r="W24" s="11"/>
      <c r="X24" s="11"/>
    </row>
    <row r="25" spans="1:24" x14ac:dyDescent="0.25">
      <c r="A25" s="189"/>
      <c r="B25" s="68">
        <v>4.03</v>
      </c>
      <c r="C25" s="64">
        <v>4.03</v>
      </c>
      <c r="D25" s="52" t="str">
        <f>'RP 4'!B86</f>
        <v>Limited to 500 characters</v>
      </c>
      <c r="E25" s="64">
        <v>4.03</v>
      </c>
      <c r="F25" s="54" t="str">
        <f>'RP 4'!B185</f>
        <v>Limited to 500 characters.</v>
      </c>
      <c r="G25" s="55" t="str">
        <f>'RP 4'!B189</f>
        <v>Very High</v>
      </c>
      <c r="H25" s="59" t="str">
        <f>'RP 4'!B193</f>
        <v>Very High</v>
      </c>
      <c r="I25" s="62">
        <v>4.03</v>
      </c>
      <c r="J25" s="30" t="str">
        <f>'RP 4'!B340</f>
        <v>Limited to 500 characters.</v>
      </c>
      <c r="K25" s="5" t="str">
        <f>'RP 4'!B344</f>
        <v>Very High</v>
      </c>
      <c r="L25" s="16" t="str">
        <f>'RP 4'!B348</f>
        <v>Very High</v>
      </c>
      <c r="N25" s="11"/>
      <c r="O25" s="11"/>
      <c r="P25" s="11"/>
      <c r="Q25" s="11"/>
      <c r="R25" s="11"/>
      <c r="S25" s="11"/>
      <c r="T25" s="11"/>
      <c r="U25" s="11"/>
      <c r="V25" s="11"/>
      <c r="W25" s="11"/>
      <c r="X25" s="11"/>
    </row>
    <row r="26" spans="1:24" x14ac:dyDescent="0.25">
      <c r="A26" s="189"/>
      <c r="B26" s="68">
        <v>4.04</v>
      </c>
      <c r="C26" s="64">
        <v>4.04</v>
      </c>
      <c r="D26" s="52" t="str">
        <f>'RP 4'!B100</f>
        <v>Limited to 500 characters</v>
      </c>
      <c r="E26" s="64">
        <v>4.04</v>
      </c>
      <c r="F26" s="54" t="str">
        <f>'RP 4'!B215</f>
        <v>Limited to 500 characters.</v>
      </c>
      <c r="G26" s="55" t="str">
        <f>'RP 4'!B219</f>
        <v>Very High</v>
      </c>
      <c r="H26" s="59" t="str">
        <f>'RP 4'!B223</f>
        <v>Very High</v>
      </c>
      <c r="I26" s="62">
        <v>4.04</v>
      </c>
      <c r="J26" s="30" t="str">
        <f>'RP 4'!B370</f>
        <v>Limited to 500 characters.</v>
      </c>
      <c r="K26" s="5" t="str">
        <f>'RP 4'!B374</f>
        <v>Very High</v>
      </c>
      <c r="L26" s="16" t="str">
        <f>'RP 4'!B378</f>
        <v>Very High</v>
      </c>
      <c r="N26" s="11"/>
      <c r="O26" s="11"/>
      <c r="P26" s="11"/>
      <c r="Q26" s="11"/>
      <c r="R26" s="11"/>
      <c r="S26" s="11"/>
      <c r="T26" s="11"/>
      <c r="U26" s="11"/>
      <c r="V26" s="11"/>
      <c r="W26" s="11"/>
      <c r="X26" s="11"/>
    </row>
    <row r="27" spans="1:24" ht="15.75" thickBot="1" x14ac:dyDescent="0.3">
      <c r="A27" s="189"/>
      <c r="B27" s="68">
        <v>4.05</v>
      </c>
      <c r="C27" s="65">
        <v>4.05</v>
      </c>
      <c r="D27" s="53" t="str">
        <f>'RP 4'!B114</f>
        <v>Limited to 500 characters</v>
      </c>
      <c r="E27" s="65">
        <v>4.05</v>
      </c>
      <c r="F27" s="56" t="str">
        <f>'RP 4'!B245</f>
        <v>Limited to 500 characters.</v>
      </c>
      <c r="G27" s="57" t="str">
        <f>'RP 4'!B249</f>
        <v>Very High</v>
      </c>
      <c r="H27" s="60" t="str">
        <f>'RP 4'!B253</f>
        <v>Very High</v>
      </c>
      <c r="I27" s="62">
        <v>4.05</v>
      </c>
      <c r="J27" s="30" t="str">
        <f>'RP 4'!B400</f>
        <v>Limited to 500 characters.</v>
      </c>
      <c r="K27" s="5" t="str">
        <f>'RP 4'!B404</f>
        <v>Very High</v>
      </c>
      <c r="L27" s="16" t="str">
        <f>'RP 4'!B408</f>
        <v>Very High</v>
      </c>
      <c r="N27" s="11"/>
      <c r="O27" s="11"/>
      <c r="P27" s="11"/>
      <c r="Q27" s="11"/>
      <c r="R27" s="11"/>
      <c r="S27" s="11"/>
      <c r="T27" s="11"/>
      <c r="U27" s="11"/>
      <c r="V27" s="11"/>
      <c r="W27" s="11"/>
      <c r="X27" s="11"/>
    </row>
    <row r="28" spans="1:24" ht="15.75" thickBot="1" x14ac:dyDescent="0.3">
      <c r="A28" s="190"/>
      <c r="B28" s="9" t="s">
        <v>189</v>
      </c>
      <c r="C28" s="10"/>
      <c r="D28" s="31">
        <f>'Benefit Cost Calculator'!C44</f>
        <v>0</v>
      </c>
      <c r="E28" s="7" t="s">
        <v>190</v>
      </c>
      <c r="F28" s="8"/>
      <c r="G28" s="32">
        <f>'Benefit Cost Calculator'!F44</f>
        <v>0</v>
      </c>
      <c r="H28" s="13" t="s">
        <v>191</v>
      </c>
      <c r="I28" s="28"/>
      <c r="J28" s="33">
        <f>'Benefit Cost Calculator'!C49</f>
        <v>0</v>
      </c>
      <c r="K28" s="29" t="s">
        <v>192</v>
      </c>
      <c r="L28" s="14">
        <f>'Benefit Cost Calculator'!I49</f>
        <v>0</v>
      </c>
      <c r="N28" s="11"/>
      <c r="O28" s="11"/>
      <c r="P28" s="34"/>
      <c r="Q28" s="11"/>
      <c r="R28" s="11"/>
      <c r="S28" s="38"/>
      <c r="T28" s="11"/>
      <c r="U28" s="11"/>
      <c r="V28" s="35"/>
      <c r="W28" s="36"/>
      <c r="X28" s="37"/>
    </row>
    <row r="29" spans="1:24" ht="15.75" thickBot="1" x14ac:dyDescent="0.3">
      <c r="D29" s="12"/>
      <c r="J29" s="12"/>
      <c r="N29" s="11"/>
      <c r="O29" s="11"/>
      <c r="P29" s="11"/>
      <c r="Q29" s="11"/>
      <c r="R29" s="11"/>
      <c r="S29" s="11"/>
      <c r="T29" s="11"/>
      <c r="U29" s="11"/>
      <c r="V29" s="11"/>
      <c r="W29" s="11"/>
      <c r="X29" s="11"/>
    </row>
    <row r="30" spans="1:24" ht="15" customHeight="1" x14ac:dyDescent="0.25">
      <c r="A30" s="188" t="str">
        <f>'Project Overview '!D34</f>
        <v>[Research Program 5 Name]</v>
      </c>
      <c r="B30" s="66">
        <v>5.01</v>
      </c>
      <c r="C30" s="67">
        <v>5.01</v>
      </c>
      <c r="D30" s="51" t="str">
        <f>'RP 5'!B58</f>
        <v>Limited to 500 characters</v>
      </c>
      <c r="E30" s="63">
        <v>5.01</v>
      </c>
      <c r="F30" s="26" t="str">
        <f>'RP 5'!B125</f>
        <v>Limited to 500 characters.</v>
      </c>
      <c r="G30" s="25" t="str">
        <f>'RP 5'!B129</f>
        <v>Very High</v>
      </c>
      <c r="H30" s="58" t="str">
        <f>'RP 5'!B133</f>
        <v>Very High</v>
      </c>
      <c r="I30" s="61">
        <v>5.01</v>
      </c>
      <c r="J30" s="26" t="str">
        <f>'RP 5'!B280</f>
        <v>Limited to 500 characters.</v>
      </c>
      <c r="K30" s="25" t="str">
        <f>'RP 5'!B284</f>
        <v>Very High</v>
      </c>
      <c r="L30" s="27" t="str">
        <f>'RP 5'!B288</f>
        <v>Very High</v>
      </c>
      <c r="N30" s="11"/>
      <c r="O30" s="11"/>
      <c r="P30" s="11"/>
      <c r="Q30" s="11"/>
      <c r="R30" s="11"/>
      <c r="S30" s="11"/>
      <c r="T30" s="11"/>
      <c r="U30" s="11"/>
      <c r="V30" s="11"/>
      <c r="W30" s="11"/>
      <c r="X30" s="11"/>
    </row>
    <row r="31" spans="1:24" x14ac:dyDescent="0.25">
      <c r="A31" s="189"/>
      <c r="B31" s="68">
        <v>5.0199999999999996</v>
      </c>
      <c r="C31" s="64">
        <v>5.0199999999999996</v>
      </c>
      <c r="D31" s="52" t="str">
        <f>'RP 5'!B72</f>
        <v>Limited to 500 characters</v>
      </c>
      <c r="E31" s="64">
        <v>5.0199999999999996</v>
      </c>
      <c r="F31" s="54" t="str">
        <f>'RP 5'!B155</f>
        <v>Limited to 500 characters.</v>
      </c>
      <c r="G31" s="55" t="str">
        <f>'RP 5'!B159</f>
        <v>Very High</v>
      </c>
      <c r="H31" s="59" t="str">
        <f>'RP 5'!B163</f>
        <v>Very High</v>
      </c>
      <c r="I31" s="62">
        <v>5.0199999999999996</v>
      </c>
      <c r="J31" s="30" t="str">
        <f>'RP 5'!B310</f>
        <v>Limited to 500 characters.</v>
      </c>
      <c r="K31" s="5" t="str">
        <f>'RP 5'!B314</f>
        <v>Very High</v>
      </c>
      <c r="L31" s="16" t="str">
        <f>'RP 5'!B318</f>
        <v>Very High</v>
      </c>
      <c r="N31" s="11"/>
      <c r="O31" s="11"/>
      <c r="P31" s="11"/>
      <c r="Q31" s="11"/>
      <c r="R31" s="11"/>
      <c r="S31" s="11"/>
      <c r="T31" s="11"/>
      <c r="U31" s="11"/>
      <c r="V31" s="11"/>
      <c r="W31" s="11"/>
      <c r="X31" s="11"/>
    </row>
    <row r="32" spans="1:24" x14ac:dyDescent="0.25">
      <c r="A32" s="189"/>
      <c r="B32" s="68">
        <v>5.03</v>
      </c>
      <c r="C32" s="64">
        <v>5.03</v>
      </c>
      <c r="D32" s="52" t="str">
        <f>'RP 5'!B86</f>
        <v>Limited to 500 characters</v>
      </c>
      <c r="E32" s="64">
        <v>5.03</v>
      </c>
      <c r="F32" s="54" t="str">
        <f>'RP 5'!B185</f>
        <v>Limited to 500 characters.</v>
      </c>
      <c r="G32" s="55" t="str">
        <f>'RP 5'!B189</f>
        <v>Very High</v>
      </c>
      <c r="H32" s="59" t="str">
        <f>'RP 5'!B193</f>
        <v>Very High</v>
      </c>
      <c r="I32" s="62">
        <v>5.03</v>
      </c>
      <c r="J32" s="30" t="str">
        <f>'RP 5'!B340</f>
        <v>Limited to 500 characters.</v>
      </c>
      <c r="K32" s="5" t="str">
        <f>'RP 5'!B344</f>
        <v>Very High</v>
      </c>
      <c r="L32" s="16" t="str">
        <f>'RP 5'!B348</f>
        <v>Very High</v>
      </c>
      <c r="N32" s="11"/>
      <c r="O32" s="11"/>
      <c r="P32" s="11"/>
      <c r="Q32" s="11"/>
      <c r="R32" s="11"/>
      <c r="S32" s="11"/>
      <c r="T32" s="11"/>
      <c r="U32" s="11"/>
      <c r="V32" s="11"/>
      <c r="W32" s="11"/>
      <c r="X32" s="11"/>
    </row>
    <row r="33" spans="1:24" x14ac:dyDescent="0.25">
      <c r="A33" s="189"/>
      <c r="B33" s="68">
        <v>5.04</v>
      </c>
      <c r="C33" s="64">
        <v>5.04</v>
      </c>
      <c r="D33" s="52" t="str">
        <f>'RP 5'!B100</f>
        <v>Limited to 500 characters</v>
      </c>
      <c r="E33" s="64">
        <v>5.04</v>
      </c>
      <c r="F33" s="54" t="str">
        <f>'RP 5'!B215</f>
        <v>Limited to 500 characters.</v>
      </c>
      <c r="G33" s="55" t="str">
        <f>'RP 5'!B219</f>
        <v>Very High</v>
      </c>
      <c r="H33" s="59" t="str">
        <f>'RP 5'!B223</f>
        <v>Very High</v>
      </c>
      <c r="I33" s="62">
        <v>5.04</v>
      </c>
      <c r="J33" s="30" t="str">
        <f>'RP 5'!B370</f>
        <v>Limited to 500 characters.</v>
      </c>
      <c r="K33" s="5" t="str">
        <f>'RP 5'!B374</f>
        <v>Very High</v>
      </c>
      <c r="L33" s="16" t="str">
        <f>'RP 5'!B378</f>
        <v>Very High</v>
      </c>
      <c r="N33" s="11"/>
      <c r="O33" s="11"/>
      <c r="P33" s="11"/>
      <c r="Q33" s="11"/>
      <c r="R33" s="11"/>
      <c r="S33" s="11"/>
      <c r="T33" s="11"/>
      <c r="U33" s="11"/>
      <c r="V33" s="11"/>
      <c r="W33" s="11"/>
      <c r="X33" s="11"/>
    </row>
    <row r="34" spans="1:24" ht="15.75" thickBot="1" x14ac:dyDescent="0.3">
      <c r="A34" s="189"/>
      <c r="B34" s="68">
        <v>5.05</v>
      </c>
      <c r="C34" s="65">
        <v>5.05</v>
      </c>
      <c r="D34" s="53" t="str">
        <f>'RP 5'!B114</f>
        <v>Limited to 500 characters</v>
      </c>
      <c r="E34" s="65">
        <v>5.05</v>
      </c>
      <c r="F34" s="56" t="str">
        <f>'RP 5'!B245</f>
        <v>Limited to 500 characters.</v>
      </c>
      <c r="G34" s="57" t="str">
        <f>'RP 5'!B249</f>
        <v>Very High</v>
      </c>
      <c r="H34" s="60" t="str">
        <f>'RP 5'!B253</f>
        <v>Very High</v>
      </c>
      <c r="I34" s="62">
        <v>5.05</v>
      </c>
      <c r="J34" s="30" t="str">
        <f>'RP 5'!B400</f>
        <v>Limited to 500 characters.</v>
      </c>
      <c r="K34" s="5" t="str">
        <f>'RP 5'!B404</f>
        <v>Very High</v>
      </c>
      <c r="L34" s="16" t="str">
        <f>'RP 5'!B408</f>
        <v>Very High</v>
      </c>
      <c r="N34" s="11"/>
      <c r="O34" s="11"/>
      <c r="P34" s="11"/>
      <c r="Q34" s="11"/>
      <c r="R34" s="11"/>
      <c r="S34" s="11"/>
      <c r="T34" s="11"/>
      <c r="U34" s="11"/>
      <c r="V34" s="11"/>
      <c r="W34" s="11"/>
      <c r="X34" s="11"/>
    </row>
    <row r="35" spans="1:24" ht="15.75" thickBot="1" x14ac:dyDescent="0.3">
      <c r="A35" s="190"/>
      <c r="B35" s="9" t="s">
        <v>189</v>
      </c>
      <c r="C35" s="10"/>
      <c r="D35" s="31">
        <f>'Benefit Cost Calculator'!C56</f>
        <v>0</v>
      </c>
      <c r="E35" s="7" t="s">
        <v>190</v>
      </c>
      <c r="F35" s="8"/>
      <c r="G35" s="32">
        <f>'Benefit Cost Calculator'!F56</f>
        <v>0</v>
      </c>
      <c r="H35" s="13" t="s">
        <v>191</v>
      </c>
      <c r="I35" s="28"/>
      <c r="J35" s="33">
        <f>'Benefit Cost Calculator'!C61</f>
        <v>0</v>
      </c>
      <c r="K35" s="29" t="s">
        <v>192</v>
      </c>
      <c r="L35" s="14">
        <f>'Benefit Cost Calculator'!I61</f>
        <v>0</v>
      </c>
      <c r="N35" s="11"/>
      <c r="O35" s="11"/>
      <c r="P35" s="34"/>
      <c r="Q35" s="11"/>
      <c r="R35" s="11"/>
      <c r="S35" s="38"/>
      <c r="T35" s="11"/>
      <c r="U35" s="11"/>
      <c r="V35" s="35"/>
      <c r="W35" s="36"/>
      <c r="X35" s="37"/>
    </row>
    <row r="36" spans="1:24" ht="15.75" thickBot="1" x14ac:dyDescent="0.3">
      <c r="D36" s="12"/>
      <c r="J36" s="12"/>
      <c r="N36" s="11"/>
      <c r="O36" s="11"/>
      <c r="P36" s="11"/>
      <c r="Q36" s="11"/>
      <c r="R36" s="11"/>
      <c r="S36" s="11"/>
      <c r="T36" s="11"/>
      <c r="U36" s="11"/>
      <c r="V36" s="11"/>
      <c r="W36" s="11"/>
      <c r="X36" s="11"/>
    </row>
    <row r="37" spans="1:24" ht="15.75" thickBot="1" x14ac:dyDescent="0.3">
      <c r="A37" s="6" t="s">
        <v>193</v>
      </c>
      <c r="D37" s="12"/>
      <c r="E37" s="7" t="s">
        <v>194</v>
      </c>
      <c r="F37" s="8"/>
      <c r="G37" s="17">
        <f>'Benefit Cost Calculator'!F68</f>
        <v>0</v>
      </c>
      <c r="H37" s="13" t="s">
        <v>195</v>
      </c>
      <c r="I37" s="28"/>
      <c r="J37" s="18">
        <f>'Benefit Cost Calculator'!C68</f>
        <v>0</v>
      </c>
      <c r="K37" s="29" t="s">
        <v>192</v>
      </c>
      <c r="L37" s="14">
        <f>'Benefit Cost Calculator'!I68</f>
        <v>0</v>
      </c>
      <c r="N37" s="11"/>
      <c r="O37" s="11"/>
      <c r="P37" s="38"/>
      <c r="Q37" s="11"/>
      <c r="R37" s="38"/>
      <c r="S37" s="39"/>
      <c r="T37" s="36"/>
      <c r="U37" s="37"/>
      <c r="V37" s="11"/>
      <c r="W37" s="11"/>
      <c r="X37" s="11"/>
    </row>
    <row r="38" spans="1:24" x14ac:dyDescent="0.25">
      <c r="N38" s="11"/>
      <c r="O38" s="11"/>
      <c r="P38" s="11"/>
      <c r="Q38" s="11"/>
      <c r="R38" s="11"/>
      <c r="S38" s="11"/>
      <c r="T38" s="11"/>
      <c r="U38" s="11"/>
      <c r="V38" s="11"/>
      <c r="W38" s="11"/>
      <c r="X38" s="11"/>
    </row>
  </sheetData>
  <sheetProtection algorithmName="SHA-512" hashValue="qTaYcxmGN5M0l2LC0txKeAbOGxgOFTN6x3MSprvdRDk0CI/42GOIorEN8bWtWtGUff40gWHioMfxCWmPi6pVIQ==" saltValue="VM8CviowqnUhWy8Le9cFwQ==" spinCount="100000" sheet="1" objects="1" scenarios="1"/>
  <mergeCells count="5">
    <mergeCell ref="A2:A7"/>
    <mergeCell ref="A9:A14"/>
    <mergeCell ref="A16:A21"/>
    <mergeCell ref="A23:A28"/>
    <mergeCell ref="A30:A35"/>
  </mergeCells>
  <conditionalFormatting sqref="A8:L8 A7 A15:L15 A22:L22 A29:L29 A36:L36 A1:L6 A37:H37 J37:L37">
    <cfRule type="cellIs" dxfId="479" priority="1166" operator="equal">
      <formula>"Very High"</formula>
    </cfRule>
    <cfRule type="cellIs" dxfId="478" priority="1167" operator="equal">
      <formula>"Medium"</formula>
    </cfRule>
    <cfRule type="cellIs" dxfId="477" priority="1168" operator="equal">
      <formula>"Low"</formula>
    </cfRule>
    <cfRule type="cellIs" dxfId="476" priority="1169" operator="equal">
      <formula>"Very Low"</formula>
    </cfRule>
    <cfRule type="cellIs" dxfId="475" priority="1170" operator="equal">
      <formula>"High"</formula>
    </cfRule>
  </conditionalFormatting>
  <conditionalFormatting sqref="H2:H6">
    <cfRule type="cellIs" dxfId="474" priority="1136" operator="equal">
      <formula>"Very High"</formula>
    </cfRule>
    <cfRule type="cellIs" dxfId="473" priority="1137" operator="equal">
      <formula>"Medium"</formula>
    </cfRule>
    <cfRule type="cellIs" dxfId="472" priority="1138" operator="equal">
      <formula>"Low"</formula>
    </cfRule>
    <cfRule type="cellIs" dxfId="471" priority="1139" operator="equal">
      <formula>"Very Low"</formula>
    </cfRule>
    <cfRule type="cellIs" dxfId="470" priority="1140" operator="equal">
      <formula>"High"</formula>
    </cfRule>
  </conditionalFormatting>
  <conditionalFormatting sqref="K2:K6">
    <cfRule type="cellIs" dxfId="469" priority="1131" operator="equal">
      <formula>"Very High"</formula>
    </cfRule>
    <cfRule type="cellIs" dxfId="468" priority="1132" operator="equal">
      <formula>"Medium"</formula>
    </cfRule>
    <cfRule type="cellIs" dxfId="467" priority="1133" operator="equal">
      <formula>"Low"</formula>
    </cfRule>
    <cfRule type="cellIs" dxfId="466" priority="1134" operator="equal">
      <formula>"Very Low"</formula>
    </cfRule>
    <cfRule type="cellIs" dxfId="465" priority="1135" operator="equal">
      <formula>"High"</formula>
    </cfRule>
  </conditionalFormatting>
  <conditionalFormatting sqref="L3:L6">
    <cfRule type="cellIs" dxfId="464" priority="1126" operator="equal">
      <formula>"Very High"</formula>
    </cfRule>
    <cfRule type="cellIs" dxfId="463" priority="1127" operator="equal">
      <formula>"Medium"</formula>
    </cfRule>
    <cfRule type="cellIs" dxfId="462" priority="1128" operator="equal">
      <formula>"Low"</formula>
    </cfRule>
    <cfRule type="cellIs" dxfId="461" priority="1129" operator="equal">
      <formula>"Very Low"</formula>
    </cfRule>
    <cfRule type="cellIs" dxfId="460" priority="1130" operator="equal">
      <formula>"High"</formula>
    </cfRule>
  </conditionalFormatting>
  <conditionalFormatting sqref="L1">
    <cfRule type="cellIs" dxfId="459" priority="1121" operator="equal">
      <formula>"Very High"</formula>
    </cfRule>
    <cfRule type="cellIs" dxfId="458" priority="1122" operator="equal">
      <formula>"Medium"</formula>
    </cfRule>
    <cfRule type="cellIs" dxfId="457" priority="1123" operator="equal">
      <formula>"Low"</formula>
    </cfRule>
    <cfRule type="cellIs" dxfId="456" priority="1124" operator="equal">
      <formula>"Very Low"</formula>
    </cfRule>
    <cfRule type="cellIs" dxfId="455" priority="1125" operator="equal">
      <formula>"High"</formula>
    </cfRule>
  </conditionalFormatting>
  <conditionalFormatting sqref="F2:G6">
    <cfRule type="cellIs" dxfId="454" priority="1116" operator="equal">
      <formula>"Very High"</formula>
    </cfRule>
    <cfRule type="cellIs" dxfId="453" priority="1117" operator="equal">
      <formula>"Medium"</formula>
    </cfRule>
    <cfRule type="cellIs" dxfId="452" priority="1118" operator="equal">
      <formula>"Low"</formula>
    </cfRule>
    <cfRule type="cellIs" dxfId="451" priority="1119" operator="equal">
      <formula>"Very Low"</formula>
    </cfRule>
    <cfRule type="cellIs" dxfId="450" priority="1120" operator="equal">
      <formula>"High"</formula>
    </cfRule>
  </conditionalFormatting>
  <conditionalFormatting sqref="J2:K6">
    <cfRule type="cellIs" dxfId="449" priority="1111" operator="equal">
      <formula>"Very High"</formula>
    </cfRule>
    <cfRule type="cellIs" dxfId="448" priority="1112" operator="equal">
      <formula>"Medium"</formula>
    </cfRule>
    <cfRule type="cellIs" dxfId="447" priority="1113" operator="equal">
      <formula>"Low"</formula>
    </cfRule>
    <cfRule type="cellIs" dxfId="446" priority="1114" operator="equal">
      <formula>"Very Low"</formula>
    </cfRule>
    <cfRule type="cellIs" dxfId="445" priority="1115" operator="equal">
      <formula>"High"</formula>
    </cfRule>
  </conditionalFormatting>
  <conditionalFormatting sqref="G6">
    <cfRule type="cellIs" dxfId="444" priority="1106" operator="equal">
      <formula>"Very High"</formula>
    </cfRule>
    <cfRule type="cellIs" dxfId="443" priority="1107" operator="equal">
      <formula>"Medium"</formula>
    </cfRule>
    <cfRule type="cellIs" dxfId="442" priority="1108" operator="equal">
      <formula>"Low"</formula>
    </cfRule>
    <cfRule type="cellIs" dxfId="441" priority="1109" operator="equal">
      <formula>"Very Low"</formula>
    </cfRule>
    <cfRule type="cellIs" dxfId="440" priority="1110" operator="equal">
      <formula>"High"</formula>
    </cfRule>
  </conditionalFormatting>
  <conditionalFormatting sqref="F29:G29">
    <cfRule type="cellIs" dxfId="439" priority="1001" operator="equal">
      <formula>"Very High"</formula>
    </cfRule>
    <cfRule type="cellIs" dxfId="438" priority="1002" operator="equal">
      <formula>"Medium"</formula>
    </cfRule>
    <cfRule type="cellIs" dxfId="437" priority="1003" operator="equal">
      <formula>"Low"</formula>
    </cfRule>
    <cfRule type="cellIs" dxfId="436" priority="1004" operator="equal">
      <formula>"Very Low"</formula>
    </cfRule>
    <cfRule type="cellIs" dxfId="435" priority="1005" operator="equal">
      <formula>"High"</formula>
    </cfRule>
  </conditionalFormatting>
  <conditionalFormatting sqref="D2">
    <cfRule type="cellIs" dxfId="434" priority="996" operator="equal">
      <formula>"Very High"</formula>
    </cfRule>
    <cfRule type="cellIs" dxfId="433" priority="997" operator="equal">
      <formula>"Medium"</formula>
    </cfRule>
    <cfRule type="cellIs" dxfId="432" priority="998" operator="equal">
      <formula>"Low"</formula>
    </cfRule>
    <cfRule type="cellIs" dxfId="431" priority="999" operator="equal">
      <formula>"Very Low"</formula>
    </cfRule>
    <cfRule type="cellIs" dxfId="430" priority="1000" operator="equal">
      <formula>"High"</formula>
    </cfRule>
  </conditionalFormatting>
  <conditionalFormatting sqref="D3:D6">
    <cfRule type="cellIs" dxfId="429" priority="991" operator="equal">
      <formula>"Very High"</formula>
    </cfRule>
    <cfRule type="cellIs" dxfId="428" priority="992" operator="equal">
      <formula>"Medium"</formula>
    </cfRule>
    <cfRule type="cellIs" dxfId="427" priority="993" operator="equal">
      <formula>"Low"</formula>
    </cfRule>
    <cfRule type="cellIs" dxfId="426" priority="994" operator="equal">
      <formula>"Very Low"</formula>
    </cfRule>
    <cfRule type="cellIs" dxfId="425" priority="995" operator="equal">
      <formula>"High"</formula>
    </cfRule>
  </conditionalFormatting>
  <conditionalFormatting sqref="I1">
    <cfRule type="cellIs" dxfId="424" priority="986" operator="equal">
      <formula>"Very High"</formula>
    </cfRule>
    <cfRule type="cellIs" dxfId="423" priority="987" operator="equal">
      <formula>"Medium"</formula>
    </cfRule>
    <cfRule type="cellIs" dxfId="422" priority="988" operator="equal">
      <formula>"Low"</formula>
    </cfRule>
    <cfRule type="cellIs" dxfId="421" priority="989" operator="equal">
      <formula>"Very Low"</formula>
    </cfRule>
    <cfRule type="cellIs" dxfId="420" priority="990" operator="equal">
      <formula>"High"</formula>
    </cfRule>
  </conditionalFormatting>
  <conditionalFormatting sqref="I2:I6">
    <cfRule type="cellIs" dxfId="419" priority="981" operator="equal">
      <formula>"Very High"</formula>
    </cfRule>
    <cfRule type="cellIs" dxfId="418" priority="982" operator="equal">
      <formula>"Medium"</formula>
    </cfRule>
    <cfRule type="cellIs" dxfId="417" priority="983" operator="equal">
      <formula>"Low"</formula>
    </cfRule>
    <cfRule type="cellIs" dxfId="416" priority="984" operator="equal">
      <formula>"Very Low"</formula>
    </cfRule>
    <cfRule type="cellIs" dxfId="415" priority="985" operator="equal">
      <formula>"High"</formula>
    </cfRule>
  </conditionalFormatting>
  <conditionalFormatting sqref="E2:E6">
    <cfRule type="cellIs" dxfId="414" priority="976" operator="equal">
      <formula>"Very High"</formula>
    </cfRule>
    <cfRule type="cellIs" dxfId="413" priority="977" operator="equal">
      <formula>"Medium"</formula>
    </cfRule>
    <cfRule type="cellIs" dxfId="412" priority="978" operator="equal">
      <formula>"Low"</formula>
    </cfRule>
    <cfRule type="cellIs" dxfId="411" priority="979" operator="equal">
      <formula>"Very Low"</formula>
    </cfRule>
    <cfRule type="cellIs" dxfId="410" priority="980" operator="equal">
      <formula>"High"</formula>
    </cfRule>
  </conditionalFormatting>
  <conditionalFormatting sqref="N7:X7">
    <cfRule type="cellIs" dxfId="409" priority="781" operator="equal">
      <formula>"Very High"</formula>
    </cfRule>
    <cfRule type="cellIs" dxfId="408" priority="782" operator="equal">
      <formula>"Medium"</formula>
    </cfRule>
    <cfRule type="cellIs" dxfId="407" priority="783" operator="equal">
      <formula>"Low"</formula>
    </cfRule>
    <cfRule type="cellIs" dxfId="406" priority="784" operator="equal">
      <formula>"Very Low"</formula>
    </cfRule>
    <cfRule type="cellIs" dxfId="405" priority="785" operator="equal">
      <formula>"High"</formula>
    </cfRule>
  </conditionalFormatting>
  <conditionalFormatting sqref="P7">
    <cfRule type="cellIs" dxfId="404" priority="776" operator="equal">
      <formula>"Very High"</formula>
    </cfRule>
    <cfRule type="cellIs" dxfId="403" priority="777" operator="equal">
      <formula>"Medium"</formula>
    </cfRule>
    <cfRule type="cellIs" dxfId="402" priority="778" operator="equal">
      <formula>"Low"</formula>
    </cfRule>
    <cfRule type="cellIs" dxfId="401" priority="779" operator="equal">
      <formula>"Very Low"</formula>
    </cfRule>
    <cfRule type="cellIs" dxfId="400" priority="780" operator="equal">
      <formula>"High"</formula>
    </cfRule>
  </conditionalFormatting>
  <conditionalFormatting sqref="S7">
    <cfRule type="cellIs" dxfId="399" priority="771" operator="equal">
      <formula>"Very High"</formula>
    </cfRule>
    <cfRule type="cellIs" dxfId="398" priority="772" operator="equal">
      <formula>"Medium"</formula>
    </cfRule>
    <cfRule type="cellIs" dxfId="397" priority="773" operator="equal">
      <formula>"Low"</formula>
    </cfRule>
    <cfRule type="cellIs" dxfId="396" priority="774" operator="equal">
      <formula>"Very Low"</formula>
    </cfRule>
    <cfRule type="cellIs" dxfId="395" priority="775" operator="equal">
      <formula>"High"</formula>
    </cfRule>
  </conditionalFormatting>
  <conditionalFormatting sqref="N14:X14">
    <cfRule type="cellIs" dxfId="394" priority="766" operator="equal">
      <formula>"Very High"</formula>
    </cfRule>
    <cfRule type="cellIs" dxfId="393" priority="767" operator="equal">
      <formula>"Medium"</formula>
    </cfRule>
    <cfRule type="cellIs" dxfId="392" priority="768" operator="equal">
      <formula>"Low"</formula>
    </cfRule>
    <cfRule type="cellIs" dxfId="391" priority="769" operator="equal">
      <formula>"Very Low"</formula>
    </cfRule>
    <cfRule type="cellIs" dxfId="390" priority="770" operator="equal">
      <formula>"High"</formula>
    </cfRule>
  </conditionalFormatting>
  <conditionalFormatting sqref="S14">
    <cfRule type="cellIs" dxfId="389" priority="761" operator="equal">
      <formula>"Very High"</formula>
    </cfRule>
    <cfRule type="cellIs" dxfId="388" priority="762" operator="equal">
      <formula>"Medium"</formula>
    </cfRule>
    <cfRule type="cellIs" dxfId="387" priority="763" operator="equal">
      <formula>"Low"</formula>
    </cfRule>
    <cfRule type="cellIs" dxfId="386" priority="764" operator="equal">
      <formula>"Very Low"</formula>
    </cfRule>
    <cfRule type="cellIs" dxfId="385" priority="765" operator="equal">
      <formula>"High"</formula>
    </cfRule>
  </conditionalFormatting>
  <conditionalFormatting sqref="P14">
    <cfRule type="cellIs" dxfId="384" priority="756" operator="equal">
      <formula>"Very High"</formula>
    </cfRule>
    <cfRule type="cellIs" dxfId="383" priority="757" operator="equal">
      <formula>"Medium"</formula>
    </cfRule>
    <cfRule type="cellIs" dxfId="382" priority="758" operator="equal">
      <formula>"Low"</formula>
    </cfRule>
    <cfRule type="cellIs" dxfId="381" priority="759" operator="equal">
      <formula>"Very Low"</formula>
    </cfRule>
    <cfRule type="cellIs" dxfId="380" priority="760" operator="equal">
      <formula>"High"</formula>
    </cfRule>
  </conditionalFormatting>
  <conditionalFormatting sqref="T14:V14">
    <cfRule type="cellIs" dxfId="379" priority="751" operator="equal">
      <formula>"Very High"</formula>
    </cfRule>
    <cfRule type="cellIs" dxfId="378" priority="752" operator="equal">
      <formula>"Medium"</formula>
    </cfRule>
    <cfRule type="cellIs" dxfId="377" priority="753" operator="equal">
      <formula>"Low"</formula>
    </cfRule>
    <cfRule type="cellIs" dxfId="376" priority="754" operator="equal">
      <formula>"Very Low"</formula>
    </cfRule>
    <cfRule type="cellIs" dxfId="375" priority="755" operator="equal">
      <formula>"High"</formula>
    </cfRule>
  </conditionalFormatting>
  <conditionalFormatting sqref="N21:X21">
    <cfRule type="cellIs" dxfId="374" priority="746" operator="equal">
      <formula>"Very High"</formula>
    </cfRule>
    <cfRule type="cellIs" dxfId="373" priority="747" operator="equal">
      <formula>"Medium"</formula>
    </cfRule>
    <cfRule type="cellIs" dxfId="372" priority="748" operator="equal">
      <formula>"Low"</formula>
    </cfRule>
    <cfRule type="cellIs" dxfId="371" priority="749" operator="equal">
      <formula>"Very Low"</formula>
    </cfRule>
    <cfRule type="cellIs" dxfId="370" priority="750" operator="equal">
      <formula>"High"</formula>
    </cfRule>
  </conditionalFormatting>
  <conditionalFormatting sqref="S21">
    <cfRule type="cellIs" dxfId="369" priority="741" operator="equal">
      <formula>"Very High"</formula>
    </cfRule>
    <cfRule type="cellIs" dxfId="368" priority="742" operator="equal">
      <formula>"Medium"</formula>
    </cfRule>
    <cfRule type="cellIs" dxfId="367" priority="743" operator="equal">
      <formula>"Low"</formula>
    </cfRule>
    <cfRule type="cellIs" dxfId="366" priority="744" operator="equal">
      <formula>"Very Low"</formula>
    </cfRule>
    <cfRule type="cellIs" dxfId="365" priority="745" operator="equal">
      <formula>"High"</formula>
    </cfRule>
  </conditionalFormatting>
  <conditionalFormatting sqref="P21">
    <cfRule type="cellIs" dxfId="364" priority="736" operator="equal">
      <formula>"Very High"</formula>
    </cfRule>
    <cfRule type="cellIs" dxfId="363" priority="737" operator="equal">
      <formula>"Medium"</formula>
    </cfRule>
    <cfRule type="cellIs" dxfId="362" priority="738" operator="equal">
      <formula>"Low"</formula>
    </cfRule>
    <cfRule type="cellIs" dxfId="361" priority="739" operator="equal">
      <formula>"Very Low"</formula>
    </cfRule>
    <cfRule type="cellIs" dxfId="360" priority="740" operator="equal">
      <formula>"High"</formula>
    </cfRule>
  </conditionalFormatting>
  <conditionalFormatting sqref="T21:V21">
    <cfRule type="cellIs" dxfId="359" priority="731" operator="equal">
      <formula>"Very High"</formula>
    </cfRule>
    <cfRule type="cellIs" dxfId="358" priority="732" operator="equal">
      <formula>"Medium"</formula>
    </cfRule>
    <cfRule type="cellIs" dxfId="357" priority="733" operator="equal">
      <formula>"Low"</formula>
    </cfRule>
    <cfRule type="cellIs" dxfId="356" priority="734" operator="equal">
      <formula>"Very Low"</formula>
    </cfRule>
    <cfRule type="cellIs" dxfId="355" priority="735" operator="equal">
      <formula>"High"</formula>
    </cfRule>
  </conditionalFormatting>
  <conditionalFormatting sqref="N28:X28">
    <cfRule type="cellIs" dxfId="354" priority="726" operator="equal">
      <formula>"Very High"</formula>
    </cfRule>
    <cfRule type="cellIs" dxfId="353" priority="727" operator="equal">
      <formula>"Medium"</formula>
    </cfRule>
    <cfRule type="cellIs" dxfId="352" priority="728" operator="equal">
      <formula>"Low"</formula>
    </cfRule>
    <cfRule type="cellIs" dxfId="351" priority="729" operator="equal">
      <formula>"Very Low"</formula>
    </cfRule>
    <cfRule type="cellIs" dxfId="350" priority="730" operator="equal">
      <formula>"High"</formula>
    </cfRule>
  </conditionalFormatting>
  <conditionalFormatting sqref="N28:O28 Q28:R28 W28:X28">
    <cfRule type="cellIs" dxfId="349" priority="721" operator="equal">
      <formula>"Very High"</formula>
    </cfRule>
    <cfRule type="cellIs" dxfId="348" priority="722" operator="equal">
      <formula>"Medium"</formula>
    </cfRule>
    <cfRule type="cellIs" dxfId="347" priority="723" operator="equal">
      <formula>"Low"</formula>
    </cfRule>
    <cfRule type="cellIs" dxfId="346" priority="724" operator="equal">
      <formula>"Very Low"</formula>
    </cfRule>
    <cfRule type="cellIs" dxfId="345" priority="725" operator="equal">
      <formula>"High"</formula>
    </cfRule>
  </conditionalFormatting>
  <conditionalFormatting sqref="S28">
    <cfRule type="cellIs" dxfId="344" priority="716" operator="equal">
      <formula>"Very High"</formula>
    </cfRule>
    <cfRule type="cellIs" dxfId="343" priority="717" operator="equal">
      <formula>"Medium"</formula>
    </cfRule>
    <cfRule type="cellIs" dxfId="342" priority="718" operator="equal">
      <formula>"Low"</formula>
    </cfRule>
    <cfRule type="cellIs" dxfId="341" priority="719" operator="equal">
      <formula>"Very Low"</formula>
    </cfRule>
    <cfRule type="cellIs" dxfId="340" priority="720" operator="equal">
      <formula>"High"</formula>
    </cfRule>
  </conditionalFormatting>
  <conditionalFormatting sqref="P28">
    <cfRule type="cellIs" dxfId="339" priority="711" operator="equal">
      <formula>"Very High"</formula>
    </cfRule>
    <cfRule type="cellIs" dxfId="338" priority="712" operator="equal">
      <formula>"Medium"</formula>
    </cfRule>
    <cfRule type="cellIs" dxfId="337" priority="713" operator="equal">
      <formula>"Low"</formula>
    </cfRule>
    <cfRule type="cellIs" dxfId="336" priority="714" operator="equal">
      <formula>"Very Low"</formula>
    </cfRule>
    <cfRule type="cellIs" dxfId="335" priority="715" operator="equal">
      <formula>"High"</formula>
    </cfRule>
  </conditionalFormatting>
  <conditionalFormatting sqref="T28:V28">
    <cfRule type="cellIs" dxfId="334" priority="706" operator="equal">
      <formula>"Very High"</formula>
    </cfRule>
    <cfRule type="cellIs" dxfId="333" priority="707" operator="equal">
      <formula>"Medium"</formula>
    </cfRule>
    <cfRule type="cellIs" dxfId="332" priority="708" operator="equal">
      <formula>"Low"</formula>
    </cfRule>
    <cfRule type="cellIs" dxfId="331" priority="709" operator="equal">
      <formula>"Very Low"</formula>
    </cfRule>
    <cfRule type="cellIs" dxfId="330" priority="710" operator="equal">
      <formula>"High"</formula>
    </cfRule>
  </conditionalFormatting>
  <conditionalFormatting sqref="N35:X35">
    <cfRule type="cellIs" dxfId="329" priority="701" operator="equal">
      <formula>"Very High"</formula>
    </cfRule>
    <cfRule type="cellIs" dxfId="328" priority="702" operator="equal">
      <formula>"Medium"</formula>
    </cfRule>
    <cfRule type="cellIs" dxfId="327" priority="703" operator="equal">
      <formula>"Low"</formula>
    </cfRule>
    <cfRule type="cellIs" dxfId="326" priority="704" operator="equal">
      <formula>"Very Low"</formula>
    </cfRule>
    <cfRule type="cellIs" dxfId="325" priority="705" operator="equal">
      <formula>"High"</formula>
    </cfRule>
  </conditionalFormatting>
  <conditionalFormatting sqref="N35:O35 W35:X35 Q35:R35">
    <cfRule type="cellIs" dxfId="324" priority="696" operator="equal">
      <formula>"Very High"</formula>
    </cfRule>
    <cfRule type="cellIs" dxfId="323" priority="697" operator="equal">
      <formula>"Medium"</formula>
    </cfRule>
    <cfRule type="cellIs" dxfId="322" priority="698" operator="equal">
      <formula>"Low"</formula>
    </cfRule>
    <cfRule type="cellIs" dxfId="321" priority="699" operator="equal">
      <formula>"Very Low"</formula>
    </cfRule>
    <cfRule type="cellIs" dxfId="320" priority="700" operator="equal">
      <formula>"High"</formula>
    </cfRule>
  </conditionalFormatting>
  <conditionalFormatting sqref="S35">
    <cfRule type="cellIs" dxfId="319" priority="691" operator="equal">
      <formula>"Very High"</formula>
    </cfRule>
    <cfRule type="cellIs" dxfId="318" priority="692" operator="equal">
      <formula>"Medium"</formula>
    </cfRule>
    <cfRule type="cellIs" dxfId="317" priority="693" operator="equal">
      <formula>"Low"</formula>
    </cfRule>
    <cfRule type="cellIs" dxfId="316" priority="694" operator="equal">
      <formula>"Very Low"</formula>
    </cfRule>
    <cfRule type="cellIs" dxfId="315" priority="695" operator="equal">
      <formula>"High"</formula>
    </cfRule>
  </conditionalFormatting>
  <conditionalFormatting sqref="P35">
    <cfRule type="cellIs" dxfId="314" priority="686" operator="equal">
      <formula>"Very High"</formula>
    </cfRule>
    <cfRule type="cellIs" dxfId="313" priority="687" operator="equal">
      <formula>"Medium"</formula>
    </cfRule>
    <cfRule type="cellIs" dxfId="312" priority="688" operator="equal">
      <formula>"Low"</formula>
    </cfRule>
    <cfRule type="cellIs" dxfId="311" priority="689" operator="equal">
      <formula>"Very Low"</formula>
    </cfRule>
    <cfRule type="cellIs" dxfId="310" priority="690" operator="equal">
      <formula>"High"</formula>
    </cfRule>
  </conditionalFormatting>
  <conditionalFormatting sqref="N37:U37">
    <cfRule type="cellIs" dxfId="309" priority="681" operator="equal">
      <formula>"Very High"</formula>
    </cfRule>
    <cfRule type="cellIs" dxfId="308" priority="682" operator="equal">
      <formula>"Medium"</formula>
    </cfRule>
    <cfRule type="cellIs" dxfId="307" priority="683" operator="equal">
      <formula>"Low"</formula>
    </cfRule>
    <cfRule type="cellIs" dxfId="306" priority="684" operator="equal">
      <formula>"Very Low"</formula>
    </cfRule>
    <cfRule type="cellIs" dxfId="305" priority="685" operator="equal">
      <formula>"High"</formula>
    </cfRule>
  </conditionalFormatting>
  <conditionalFormatting sqref="N37:U37">
    <cfRule type="cellIs" dxfId="304" priority="676" operator="equal">
      <formula>"Very High"</formula>
    </cfRule>
    <cfRule type="cellIs" dxfId="303" priority="677" operator="equal">
      <formula>"Medium"</formula>
    </cfRule>
    <cfRule type="cellIs" dxfId="302" priority="678" operator="equal">
      <formula>"Low"</formula>
    </cfRule>
    <cfRule type="cellIs" dxfId="301" priority="679" operator="equal">
      <formula>"Very Low"</formula>
    </cfRule>
    <cfRule type="cellIs" dxfId="300" priority="680" operator="equal">
      <formula>"High"</formula>
    </cfRule>
  </conditionalFormatting>
  <conditionalFormatting sqref="B7:L7">
    <cfRule type="cellIs" dxfId="299" priority="671" operator="equal">
      <formula>"Very High"</formula>
    </cfRule>
    <cfRule type="cellIs" dxfId="298" priority="672" operator="equal">
      <formula>"Medium"</formula>
    </cfRule>
    <cfRule type="cellIs" dxfId="297" priority="673" operator="equal">
      <formula>"Low"</formula>
    </cfRule>
    <cfRule type="cellIs" dxfId="296" priority="674" operator="equal">
      <formula>"Very Low"</formula>
    </cfRule>
    <cfRule type="cellIs" dxfId="295" priority="675" operator="equal">
      <formula>"High"</formula>
    </cfRule>
  </conditionalFormatting>
  <conditionalFormatting sqref="D7">
    <cfRule type="cellIs" dxfId="294" priority="666" operator="equal">
      <formula>"Very High"</formula>
    </cfRule>
    <cfRule type="cellIs" dxfId="293" priority="667" operator="equal">
      <formula>"Medium"</formula>
    </cfRule>
    <cfRule type="cellIs" dxfId="292" priority="668" operator="equal">
      <formula>"Low"</formula>
    </cfRule>
    <cfRule type="cellIs" dxfId="291" priority="669" operator="equal">
      <formula>"Very Low"</formula>
    </cfRule>
    <cfRule type="cellIs" dxfId="290" priority="670" operator="equal">
      <formula>"High"</formula>
    </cfRule>
  </conditionalFormatting>
  <conditionalFormatting sqref="G7">
    <cfRule type="cellIs" dxfId="289" priority="661" operator="equal">
      <formula>"Very High"</formula>
    </cfRule>
    <cfRule type="cellIs" dxfId="288" priority="662" operator="equal">
      <formula>"Medium"</formula>
    </cfRule>
    <cfRule type="cellIs" dxfId="287" priority="663" operator="equal">
      <formula>"Low"</formula>
    </cfRule>
    <cfRule type="cellIs" dxfId="286" priority="664" operator="equal">
      <formula>"Very Low"</formula>
    </cfRule>
    <cfRule type="cellIs" dxfId="285" priority="665" operator="equal">
      <formula>"High"</formula>
    </cfRule>
  </conditionalFormatting>
  <conditionalFormatting sqref="A14 A9:L13">
    <cfRule type="cellIs" dxfId="284" priority="281" operator="equal">
      <formula>"Very High"</formula>
    </cfRule>
    <cfRule type="cellIs" dxfId="283" priority="282" operator="equal">
      <formula>"Medium"</formula>
    </cfRule>
    <cfRule type="cellIs" dxfId="282" priority="283" operator="equal">
      <formula>"Low"</formula>
    </cfRule>
    <cfRule type="cellIs" dxfId="281" priority="284" operator="equal">
      <formula>"Very Low"</formula>
    </cfRule>
    <cfRule type="cellIs" dxfId="280" priority="285" operator="equal">
      <formula>"High"</formula>
    </cfRule>
  </conditionalFormatting>
  <conditionalFormatting sqref="H9:H13">
    <cfRule type="cellIs" dxfId="279" priority="276" operator="equal">
      <formula>"Very High"</formula>
    </cfRule>
    <cfRule type="cellIs" dxfId="278" priority="277" operator="equal">
      <formula>"Medium"</formula>
    </cfRule>
    <cfRule type="cellIs" dxfId="277" priority="278" operator="equal">
      <formula>"Low"</formula>
    </cfRule>
    <cfRule type="cellIs" dxfId="276" priority="279" operator="equal">
      <formula>"Very Low"</formula>
    </cfRule>
    <cfRule type="cellIs" dxfId="275" priority="280" operator="equal">
      <formula>"High"</formula>
    </cfRule>
  </conditionalFormatting>
  <conditionalFormatting sqref="K9:K13">
    <cfRule type="cellIs" dxfId="274" priority="271" operator="equal">
      <formula>"Very High"</formula>
    </cfRule>
    <cfRule type="cellIs" dxfId="273" priority="272" operator="equal">
      <formula>"Medium"</formula>
    </cfRule>
    <cfRule type="cellIs" dxfId="272" priority="273" operator="equal">
      <formula>"Low"</formula>
    </cfRule>
    <cfRule type="cellIs" dxfId="271" priority="274" operator="equal">
      <formula>"Very Low"</formula>
    </cfRule>
    <cfRule type="cellIs" dxfId="270" priority="275" operator="equal">
      <formula>"High"</formula>
    </cfRule>
  </conditionalFormatting>
  <conditionalFormatting sqref="L10:L13">
    <cfRule type="cellIs" dxfId="269" priority="266" operator="equal">
      <formula>"Very High"</formula>
    </cfRule>
    <cfRule type="cellIs" dxfId="268" priority="267" operator="equal">
      <formula>"Medium"</formula>
    </cfRule>
    <cfRule type="cellIs" dxfId="267" priority="268" operator="equal">
      <formula>"Low"</formula>
    </cfRule>
    <cfRule type="cellIs" dxfId="266" priority="269" operator="equal">
      <formula>"Very Low"</formula>
    </cfRule>
    <cfRule type="cellIs" dxfId="265" priority="270" operator="equal">
      <formula>"High"</formula>
    </cfRule>
  </conditionalFormatting>
  <conditionalFormatting sqref="F9:G13">
    <cfRule type="cellIs" dxfId="264" priority="261" operator="equal">
      <formula>"Very High"</formula>
    </cfRule>
    <cfRule type="cellIs" dxfId="263" priority="262" operator="equal">
      <formula>"Medium"</formula>
    </cfRule>
    <cfRule type="cellIs" dxfId="262" priority="263" operator="equal">
      <formula>"Low"</formula>
    </cfRule>
    <cfRule type="cellIs" dxfId="261" priority="264" operator="equal">
      <formula>"Very Low"</formula>
    </cfRule>
    <cfRule type="cellIs" dxfId="260" priority="265" operator="equal">
      <formula>"High"</formula>
    </cfRule>
  </conditionalFormatting>
  <conditionalFormatting sqref="J9:K13">
    <cfRule type="cellIs" dxfId="259" priority="256" operator="equal">
      <formula>"Very High"</formula>
    </cfRule>
    <cfRule type="cellIs" dxfId="258" priority="257" operator="equal">
      <formula>"Medium"</formula>
    </cfRule>
    <cfRule type="cellIs" dxfId="257" priority="258" operator="equal">
      <formula>"Low"</formula>
    </cfRule>
    <cfRule type="cellIs" dxfId="256" priority="259" operator="equal">
      <formula>"Very Low"</formula>
    </cfRule>
    <cfRule type="cellIs" dxfId="255" priority="260" operator="equal">
      <formula>"High"</formula>
    </cfRule>
  </conditionalFormatting>
  <conditionalFormatting sqref="G13">
    <cfRule type="cellIs" dxfId="254" priority="251" operator="equal">
      <formula>"Very High"</formula>
    </cfRule>
    <cfRule type="cellIs" dxfId="253" priority="252" operator="equal">
      <formula>"Medium"</formula>
    </cfRule>
    <cfRule type="cellIs" dxfId="252" priority="253" operator="equal">
      <formula>"Low"</formula>
    </cfRule>
    <cfRule type="cellIs" dxfId="251" priority="254" operator="equal">
      <formula>"Very Low"</formula>
    </cfRule>
    <cfRule type="cellIs" dxfId="250" priority="255" operator="equal">
      <formula>"High"</formula>
    </cfRule>
  </conditionalFormatting>
  <conditionalFormatting sqref="D9">
    <cfRule type="cellIs" dxfId="249" priority="246" operator="equal">
      <formula>"Very High"</formula>
    </cfRule>
    <cfRule type="cellIs" dxfId="248" priority="247" operator="equal">
      <formula>"Medium"</formula>
    </cfRule>
    <cfRule type="cellIs" dxfId="247" priority="248" operator="equal">
      <formula>"Low"</formula>
    </cfRule>
    <cfRule type="cellIs" dxfId="246" priority="249" operator="equal">
      <formula>"Very Low"</formula>
    </cfRule>
    <cfRule type="cellIs" dxfId="245" priority="250" operator="equal">
      <formula>"High"</formula>
    </cfRule>
  </conditionalFormatting>
  <conditionalFormatting sqref="D10:D13">
    <cfRule type="cellIs" dxfId="244" priority="241" operator="equal">
      <formula>"Very High"</formula>
    </cfRule>
    <cfRule type="cellIs" dxfId="243" priority="242" operator="equal">
      <formula>"Medium"</formula>
    </cfRule>
    <cfRule type="cellIs" dxfId="242" priority="243" operator="equal">
      <formula>"Low"</formula>
    </cfRule>
    <cfRule type="cellIs" dxfId="241" priority="244" operator="equal">
      <formula>"Very Low"</formula>
    </cfRule>
    <cfRule type="cellIs" dxfId="240" priority="245" operator="equal">
      <formula>"High"</formula>
    </cfRule>
  </conditionalFormatting>
  <conditionalFormatting sqref="I9:I13">
    <cfRule type="cellIs" dxfId="239" priority="236" operator="equal">
      <formula>"Very High"</formula>
    </cfRule>
    <cfRule type="cellIs" dxfId="238" priority="237" operator="equal">
      <formula>"Medium"</formula>
    </cfRule>
    <cfRule type="cellIs" dxfId="237" priority="238" operator="equal">
      <formula>"Low"</formula>
    </cfRule>
    <cfRule type="cellIs" dxfId="236" priority="239" operator="equal">
      <formula>"Very Low"</formula>
    </cfRule>
    <cfRule type="cellIs" dxfId="235" priority="240" operator="equal">
      <formula>"High"</formula>
    </cfRule>
  </conditionalFormatting>
  <conditionalFormatting sqref="E9:E13">
    <cfRule type="cellIs" dxfId="234" priority="231" operator="equal">
      <formula>"Very High"</formula>
    </cfRule>
    <cfRule type="cellIs" dxfId="233" priority="232" operator="equal">
      <formula>"Medium"</formula>
    </cfRule>
    <cfRule type="cellIs" dxfId="232" priority="233" operator="equal">
      <formula>"Low"</formula>
    </cfRule>
    <cfRule type="cellIs" dxfId="231" priority="234" operator="equal">
      <formula>"Very Low"</formula>
    </cfRule>
    <cfRule type="cellIs" dxfId="230" priority="235" operator="equal">
      <formula>"High"</formula>
    </cfRule>
  </conditionalFormatting>
  <conditionalFormatting sqref="B14:L14">
    <cfRule type="cellIs" dxfId="229" priority="226" operator="equal">
      <formula>"Very High"</formula>
    </cfRule>
    <cfRule type="cellIs" dxfId="228" priority="227" operator="equal">
      <formula>"Medium"</formula>
    </cfRule>
    <cfRule type="cellIs" dxfId="227" priority="228" operator="equal">
      <formula>"Low"</formula>
    </cfRule>
    <cfRule type="cellIs" dxfId="226" priority="229" operator="equal">
      <formula>"Very Low"</formula>
    </cfRule>
    <cfRule type="cellIs" dxfId="225" priority="230" operator="equal">
      <formula>"High"</formula>
    </cfRule>
  </conditionalFormatting>
  <conditionalFormatting sqref="D14">
    <cfRule type="cellIs" dxfId="224" priority="221" operator="equal">
      <formula>"Very High"</formula>
    </cfRule>
    <cfRule type="cellIs" dxfId="223" priority="222" operator="equal">
      <formula>"Medium"</formula>
    </cfRule>
    <cfRule type="cellIs" dxfId="222" priority="223" operator="equal">
      <formula>"Low"</formula>
    </cfRule>
    <cfRule type="cellIs" dxfId="221" priority="224" operator="equal">
      <formula>"Very Low"</formula>
    </cfRule>
    <cfRule type="cellIs" dxfId="220" priority="225" operator="equal">
      <formula>"High"</formula>
    </cfRule>
  </conditionalFormatting>
  <conditionalFormatting sqref="G14">
    <cfRule type="cellIs" dxfId="219" priority="216" operator="equal">
      <formula>"Very High"</formula>
    </cfRule>
    <cfRule type="cellIs" dxfId="218" priority="217" operator="equal">
      <formula>"Medium"</formula>
    </cfRule>
    <cfRule type="cellIs" dxfId="217" priority="218" operator="equal">
      <formula>"Low"</formula>
    </cfRule>
    <cfRule type="cellIs" dxfId="216" priority="219" operator="equal">
      <formula>"Very Low"</formula>
    </cfRule>
    <cfRule type="cellIs" dxfId="215" priority="220" operator="equal">
      <formula>"High"</formula>
    </cfRule>
  </conditionalFormatting>
  <conditionalFormatting sqref="A21 A16:L20">
    <cfRule type="cellIs" dxfId="214" priority="211" operator="equal">
      <formula>"Very High"</formula>
    </cfRule>
    <cfRule type="cellIs" dxfId="213" priority="212" operator="equal">
      <formula>"Medium"</formula>
    </cfRule>
    <cfRule type="cellIs" dxfId="212" priority="213" operator="equal">
      <formula>"Low"</formula>
    </cfRule>
    <cfRule type="cellIs" dxfId="211" priority="214" operator="equal">
      <formula>"Very Low"</formula>
    </cfRule>
    <cfRule type="cellIs" dxfId="210" priority="215" operator="equal">
      <formula>"High"</formula>
    </cfRule>
  </conditionalFormatting>
  <conditionalFormatting sqref="H16:H20">
    <cfRule type="cellIs" dxfId="209" priority="206" operator="equal">
      <formula>"Very High"</formula>
    </cfRule>
    <cfRule type="cellIs" dxfId="208" priority="207" operator="equal">
      <formula>"Medium"</formula>
    </cfRule>
    <cfRule type="cellIs" dxfId="207" priority="208" operator="equal">
      <formula>"Low"</formula>
    </cfRule>
    <cfRule type="cellIs" dxfId="206" priority="209" operator="equal">
      <formula>"Very Low"</formula>
    </cfRule>
    <cfRule type="cellIs" dxfId="205" priority="210" operator="equal">
      <formula>"High"</formula>
    </cfRule>
  </conditionalFormatting>
  <conditionalFormatting sqref="K16:K20">
    <cfRule type="cellIs" dxfId="204" priority="201" operator="equal">
      <formula>"Very High"</formula>
    </cfRule>
    <cfRule type="cellIs" dxfId="203" priority="202" operator="equal">
      <formula>"Medium"</formula>
    </cfRule>
    <cfRule type="cellIs" dxfId="202" priority="203" operator="equal">
      <formula>"Low"</formula>
    </cfRule>
    <cfRule type="cellIs" dxfId="201" priority="204" operator="equal">
      <formula>"Very Low"</formula>
    </cfRule>
    <cfRule type="cellIs" dxfId="200" priority="205" operator="equal">
      <formula>"High"</formula>
    </cfRule>
  </conditionalFormatting>
  <conditionalFormatting sqref="L17:L20">
    <cfRule type="cellIs" dxfId="199" priority="196" operator="equal">
      <formula>"Very High"</formula>
    </cfRule>
    <cfRule type="cellIs" dxfId="198" priority="197" operator="equal">
      <formula>"Medium"</formula>
    </cfRule>
    <cfRule type="cellIs" dxfId="197" priority="198" operator="equal">
      <formula>"Low"</formula>
    </cfRule>
    <cfRule type="cellIs" dxfId="196" priority="199" operator="equal">
      <formula>"Very Low"</formula>
    </cfRule>
    <cfRule type="cellIs" dxfId="195" priority="200" operator="equal">
      <formula>"High"</formula>
    </cfRule>
  </conditionalFormatting>
  <conditionalFormatting sqref="F16:G20">
    <cfRule type="cellIs" dxfId="194" priority="191" operator="equal">
      <formula>"Very High"</formula>
    </cfRule>
    <cfRule type="cellIs" dxfId="193" priority="192" operator="equal">
      <formula>"Medium"</formula>
    </cfRule>
    <cfRule type="cellIs" dxfId="192" priority="193" operator="equal">
      <formula>"Low"</formula>
    </cfRule>
    <cfRule type="cellIs" dxfId="191" priority="194" operator="equal">
      <formula>"Very Low"</formula>
    </cfRule>
    <cfRule type="cellIs" dxfId="190" priority="195" operator="equal">
      <formula>"High"</formula>
    </cfRule>
  </conditionalFormatting>
  <conditionalFormatting sqref="J16:K20">
    <cfRule type="cellIs" dxfId="189" priority="186" operator="equal">
      <formula>"Very High"</formula>
    </cfRule>
    <cfRule type="cellIs" dxfId="188" priority="187" operator="equal">
      <formula>"Medium"</formula>
    </cfRule>
    <cfRule type="cellIs" dxfId="187" priority="188" operator="equal">
      <formula>"Low"</formula>
    </cfRule>
    <cfRule type="cellIs" dxfId="186" priority="189" operator="equal">
      <formula>"Very Low"</formula>
    </cfRule>
    <cfRule type="cellIs" dxfId="185" priority="190" operator="equal">
      <formula>"High"</formula>
    </cfRule>
  </conditionalFormatting>
  <conditionalFormatting sqref="G20">
    <cfRule type="cellIs" dxfId="184" priority="181" operator="equal">
      <formula>"Very High"</formula>
    </cfRule>
    <cfRule type="cellIs" dxfId="183" priority="182" operator="equal">
      <formula>"Medium"</formula>
    </cfRule>
    <cfRule type="cellIs" dxfId="182" priority="183" operator="equal">
      <formula>"Low"</formula>
    </cfRule>
    <cfRule type="cellIs" dxfId="181" priority="184" operator="equal">
      <formula>"Very Low"</formula>
    </cfRule>
    <cfRule type="cellIs" dxfId="180" priority="185" operator="equal">
      <formula>"High"</formula>
    </cfRule>
  </conditionalFormatting>
  <conditionalFormatting sqref="D16">
    <cfRule type="cellIs" dxfId="179" priority="176" operator="equal">
      <formula>"Very High"</formula>
    </cfRule>
    <cfRule type="cellIs" dxfId="178" priority="177" operator="equal">
      <formula>"Medium"</formula>
    </cfRule>
    <cfRule type="cellIs" dxfId="177" priority="178" operator="equal">
      <formula>"Low"</formula>
    </cfRule>
    <cfRule type="cellIs" dxfId="176" priority="179" operator="equal">
      <formula>"Very Low"</formula>
    </cfRule>
    <cfRule type="cellIs" dxfId="175" priority="180" operator="equal">
      <formula>"High"</formula>
    </cfRule>
  </conditionalFormatting>
  <conditionalFormatting sqref="D17:D20">
    <cfRule type="cellIs" dxfId="174" priority="171" operator="equal">
      <formula>"Very High"</formula>
    </cfRule>
    <cfRule type="cellIs" dxfId="173" priority="172" operator="equal">
      <formula>"Medium"</formula>
    </cfRule>
    <cfRule type="cellIs" dxfId="172" priority="173" operator="equal">
      <formula>"Low"</formula>
    </cfRule>
    <cfRule type="cellIs" dxfId="171" priority="174" operator="equal">
      <formula>"Very Low"</formula>
    </cfRule>
    <cfRule type="cellIs" dxfId="170" priority="175" operator="equal">
      <formula>"High"</formula>
    </cfRule>
  </conditionalFormatting>
  <conditionalFormatting sqref="I16:I20">
    <cfRule type="cellIs" dxfId="169" priority="166" operator="equal">
      <formula>"Very High"</formula>
    </cfRule>
    <cfRule type="cellIs" dxfId="168" priority="167" operator="equal">
      <formula>"Medium"</formula>
    </cfRule>
    <cfRule type="cellIs" dxfId="167" priority="168" operator="equal">
      <formula>"Low"</formula>
    </cfRule>
    <cfRule type="cellIs" dxfId="166" priority="169" operator="equal">
      <formula>"Very Low"</formula>
    </cfRule>
    <cfRule type="cellIs" dxfId="165" priority="170" operator="equal">
      <formula>"High"</formula>
    </cfRule>
  </conditionalFormatting>
  <conditionalFormatting sqref="E16:E20">
    <cfRule type="cellIs" dxfId="164" priority="161" operator="equal">
      <formula>"Very High"</formula>
    </cfRule>
    <cfRule type="cellIs" dxfId="163" priority="162" operator="equal">
      <formula>"Medium"</formula>
    </cfRule>
    <cfRule type="cellIs" dxfId="162" priority="163" operator="equal">
      <formula>"Low"</formula>
    </cfRule>
    <cfRule type="cellIs" dxfId="161" priority="164" operator="equal">
      <formula>"Very Low"</formula>
    </cfRule>
    <cfRule type="cellIs" dxfId="160" priority="165" operator="equal">
      <formula>"High"</formula>
    </cfRule>
  </conditionalFormatting>
  <conditionalFormatting sqref="B21:L21">
    <cfRule type="cellIs" dxfId="159" priority="156" operator="equal">
      <formula>"Very High"</formula>
    </cfRule>
    <cfRule type="cellIs" dxfId="158" priority="157" operator="equal">
      <formula>"Medium"</formula>
    </cfRule>
    <cfRule type="cellIs" dxfId="157" priority="158" operator="equal">
      <formula>"Low"</formula>
    </cfRule>
    <cfRule type="cellIs" dxfId="156" priority="159" operator="equal">
      <formula>"Very Low"</formula>
    </cfRule>
    <cfRule type="cellIs" dxfId="155" priority="160" operator="equal">
      <formula>"High"</formula>
    </cfRule>
  </conditionalFormatting>
  <conditionalFormatting sqref="D21">
    <cfRule type="cellIs" dxfId="154" priority="151" operator="equal">
      <formula>"Very High"</formula>
    </cfRule>
    <cfRule type="cellIs" dxfId="153" priority="152" operator="equal">
      <formula>"Medium"</formula>
    </cfRule>
    <cfRule type="cellIs" dxfId="152" priority="153" operator="equal">
      <formula>"Low"</formula>
    </cfRule>
    <cfRule type="cellIs" dxfId="151" priority="154" operator="equal">
      <formula>"Very Low"</formula>
    </cfRule>
    <cfRule type="cellIs" dxfId="150" priority="155" operator="equal">
      <formula>"High"</formula>
    </cfRule>
  </conditionalFormatting>
  <conditionalFormatting sqref="G21">
    <cfRule type="cellIs" dxfId="149" priority="146" operator="equal">
      <formula>"Very High"</formula>
    </cfRule>
    <cfRule type="cellIs" dxfId="148" priority="147" operator="equal">
      <formula>"Medium"</formula>
    </cfRule>
    <cfRule type="cellIs" dxfId="147" priority="148" operator="equal">
      <formula>"Low"</formula>
    </cfRule>
    <cfRule type="cellIs" dxfId="146" priority="149" operator="equal">
      <formula>"Very Low"</formula>
    </cfRule>
    <cfRule type="cellIs" dxfId="145" priority="150" operator="equal">
      <formula>"High"</formula>
    </cfRule>
  </conditionalFormatting>
  <conditionalFormatting sqref="A28 A23:L27">
    <cfRule type="cellIs" dxfId="144" priority="141" operator="equal">
      <formula>"Very High"</formula>
    </cfRule>
    <cfRule type="cellIs" dxfId="143" priority="142" operator="equal">
      <formula>"Medium"</formula>
    </cfRule>
    <cfRule type="cellIs" dxfId="142" priority="143" operator="equal">
      <formula>"Low"</formula>
    </cfRule>
    <cfRule type="cellIs" dxfId="141" priority="144" operator="equal">
      <formula>"Very Low"</formula>
    </cfRule>
    <cfRule type="cellIs" dxfId="140" priority="145" operator="equal">
      <formula>"High"</formula>
    </cfRule>
  </conditionalFormatting>
  <conditionalFormatting sqref="H23:H27">
    <cfRule type="cellIs" dxfId="139" priority="136" operator="equal">
      <formula>"Very High"</formula>
    </cfRule>
    <cfRule type="cellIs" dxfId="138" priority="137" operator="equal">
      <formula>"Medium"</formula>
    </cfRule>
    <cfRule type="cellIs" dxfId="137" priority="138" operator="equal">
      <formula>"Low"</formula>
    </cfRule>
    <cfRule type="cellIs" dxfId="136" priority="139" operator="equal">
      <formula>"Very Low"</formula>
    </cfRule>
    <cfRule type="cellIs" dxfId="135" priority="140" operator="equal">
      <formula>"High"</formula>
    </cfRule>
  </conditionalFormatting>
  <conditionalFormatting sqref="K23:K27">
    <cfRule type="cellIs" dxfId="134" priority="131" operator="equal">
      <formula>"Very High"</formula>
    </cfRule>
    <cfRule type="cellIs" dxfId="133" priority="132" operator="equal">
      <formula>"Medium"</formula>
    </cfRule>
    <cfRule type="cellIs" dxfId="132" priority="133" operator="equal">
      <formula>"Low"</formula>
    </cfRule>
    <cfRule type="cellIs" dxfId="131" priority="134" operator="equal">
      <formula>"Very Low"</formula>
    </cfRule>
    <cfRule type="cellIs" dxfId="130" priority="135" operator="equal">
      <formula>"High"</formula>
    </cfRule>
  </conditionalFormatting>
  <conditionalFormatting sqref="L24:L27">
    <cfRule type="cellIs" dxfId="129" priority="126" operator="equal">
      <formula>"Very High"</formula>
    </cfRule>
    <cfRule type="cellIs" dxfId="128" priority="127" operator="equal">
      <formula>"Medium"</formula>
    </cfRule>
    <cfRule type="cellIs" dxfId="127" priority="128" operator="equal">
      <formula>"Low"</formula>
    </cfRule>
    <cfRule type="cellIs" dxfId="126" priority="129" operator="equal">
      <formula>"Very Low"</formula>
    </cfRule>
    <cfRule type="cellIs" dxfId="125" priority="130" operator="equal">
      <formula>"High"</formula>
    </cfRule>
  </conditionalFormatting>
  <conditionalFormatting sqref="F23:G27">
    <cfRule type="cellIs" dxfId="124" priority="121" operator="equal">
      <formula>"Very High"</formula>
    </cfRule>
    <cfRule type="cellIs" dxfId="123" priority="122" operator="equal">
      <formula>"Medium"</formula>
    </cfRule>
    <cfRule type="cellIs" dxfId="122" priority="123" operator="equal">
      <formula>"Low"</formula>
    </cfRule>
    <cfRule type="cellIs" dxfId="121" priority="124" operator="equal">
      <formula>"Very Low"</formula>
    </cfRule>
    <cfRule type="cellIs" dxfId="120" priority="125" operator="equal">
      <formula>"High"</formula>
    </cfRule>
  </conditionalFormatting>
  <conditionalFormatting sqref="J23:K27">
    <cfRule type="cellIs" dxfId="119" priority="116" operator="equal">
      <formula>"Very High"</formula>
    </cfRule>
    <cfRule type="cellIs" dxfId="118" priority="117" operator="equal">
      <formula>"Medium"</formula>
    </cfRule>
    <cfRule type="cellIs" dxfId="117" priority="118" operator="equal">
      <formula>"Low"</formula>
    </cfRule>
    <cfRule type="cellIs" dxfId="116" priority="119" operator="equal">
      <formula>"Very Low"</formula>
    </cfRule>
    <cfRule type="cellIs" dxfId="115" priority="120" operator="equal">
      <formula>"High"</formula>
    </cfRule>
  </conditionalFormatting>
  <conditionalFormatting sqref="G27">
    <cfRule type="cellIs" dxfId="114" priority="111" operator="equal">
      <formula>"Very High"</formula>
    </cfRule>
    <cfRule type="cellIs" dxfId="113" priority="112" operator="equal">
      <formula>"Medium"</formula>
    </cfRule>
    <cfRule type="cellIs" dxfId="112" priority="113" operator="equal">
      <formula>"Low"</formula>
    </cfRule>
    <cfRule type="cellIs" dxfId="111" priority="114" operator="equal">
      <formula>"Very Low"</formula>
    </cfRule>
    <cfRule type="cellIs" dxfId="110" priority="115" operator="equal">
      <formula>"High"</formula>
    </cfRule>
  </conditionalFormatting>
  <conditionalFormatting sqref="D23">
    <cfRule type="cellIs" dxfId="109" priority="106" operator="equal">
      <formula>"Very High"</formula>
    </cfRule>
    <cfRule type="cellIs" dxfId="108" priority="107" operator="equal">
      <formula>"Medium"</formula>
    </cfRule>
    <cfRule type="cellIs" dxfId="107" priority="108" operator="equal">
      <formula>"Low"</formula>
    </cfRule>
    <cfRule type="cellIs" dxfId="106" priority="109" operator="equal">
      <formula>"Very Low"</formula>
    </cfRule>
    <cfRule type="cellIs" dxfId="105" priority="110" operator="equal">
      <formula>"High"</formula>
    </cfRule>
  </conditionalFormatting>
  <conditionalFormatting sqref="D24:D27">
    <cfRule type="cellIs" dxfId="104" priority="101" operator="equal">
      <formula>"Very High"</formula>
    </cfRule>
    <cfRule type="cellIs" dxfId="103" priority="102" operator="equal">
      <formula>"Medium"</formula>
    </cfRule>
    <cfRule type="cellIs" dxfId="102" priority="103" operator="equal">
      <formula>"Low"</formula>
    </cfRule>
    <cfRule type="cellIs" dxfId="101" priority="104" operator="equal">
      <formula>"Very Low"</formula>
    </cfRule>
    <cfRule type="cellIs" dxfId="100" priority="105" operator="equal">
      <formula>"High"</formula>
    </cfRule>
  </conditionalFormatting>
  <conditionalFormatting sqref="I23:I27">
    <cfRule type="cellIs" dxfId="99" priority="96" operator="equal">
      <formula>"Very High"</formula>
    </cfRule>
    <cfRule type="cellIs" dxfId="98" priority="97" operator="equal">
      <formula>"Medium"</formula>
    </cfRule>
    <cfRule type="cellIs" dxfId="97" priority="98" operator="equal">
      <formula>"Low"</formula>
    </cfRule>
    <cfRule type="cellIs" dxfId="96" priority="99" operator="equal">
      <formula>"Very Low"</formula>
    </cfRule>
    <cfRule type="cellIs" dxfId="95" priority="100" operator="equal">
      <formula>"High"</formula>
    </cfRule>
  </conditionalFormatting>
  <conditionalFormatting sqref="E23:E27">
    <cfRule type="cellIs" dxfId="94" priority="91" operator="equal">
      <formula>"Very High"</formula>
    </cfRule>
    <cfRule type="cellIs" dxfId="93" priority="92" operator="equal">
      <formula>"Medium"</formula>
    </cfRule>
    <cfRule type="cellIs" dxfId="92" priority="93" operator="equal">
      <formula>"Low"</formula>
    </cfRule>
    <cfRule type="cellIs" dxfId="91" priority="94" operator="equal">
      <formula>"Very Low"</formula>
    </cfRule>
    <cfRule type="cellIs" dxfId="90" priority="95" operator="equal">
      <formula>"High"</formula>
    </cfRule>
  </conditionalFormatting>
  <conditionalFormatting sqref="B28:L28">
    <cfRule type="cellIs" dxfId="89" priority="86" operator="equal">
      <formula>"Very High"</formula>
    </cfRule>
    <cfRule type="cellIs" dxfId="88" priority="87" operator="equal">
      <formula>"Medium"</formula>
    </cfRule>
    <cfRule type="cellIs" dxfId="87" priority="88" operator="equal">
      <formula>"Low"</formula>
    </cfRule>
    <cfRule type="cellIs" dxfId="86" priority="89" operator="equal">
      <formula>"Very Low"</formula>
    </cfRule>
    <cfRule type="cellIs" dxfId="85" priority="90" operator="equal">
      <formula>"High"</formula>
    </cfRule>
  </conditionalFormatting>
  <conditionalFormatting sqref="D28">
    <cfRule type="cellIs" dxfId="84" priority="81" operator="equal">
      <formula>"Very High"</formula>
    </cfRule>
    <cfRule type="cellIs" dxfId="83" priority="82" operator="equal">
      <formula>"Medium"</formula>
    </cfRule>
    <cfRule type="cellIs" dxfId="82" priority="83" operator="equal">
      <formula>"Low"</formula>
    </cfRule>
    <cfRule type="cellIs" dxfId="81" priority="84" operator="equal">
      <formula>"Very Low"</formula>
    </cfRule>
    <cfRule type="cellIs" dxfId="80" priority="85" operator="equal">
      <formula>"High"</formula>
    </cfRule>
  </conditionalFormatting>
  <conditionalFormatting sqref="G28">
    <cfRule type="cellIs" dxfId="79" priority="76" operator="equal">
      <formula>"Very High"</formula>
    </cfRule>
    <cfRule type="cellIs" dxfId="78" priority="77" operator="equal">
      <formula>"Medium"</formula>
    </cfRule>
    <cfRule type="cellIs" dxfId="77" priority="78" operator="equal">
      <formula>"Low"</formula>
    </cfRule>
    <cfRule type="cellIs" dxfId="76" priority="79" operator="equal">
      <formula>"Very Low"</formula>
    </cfRule>
    <cfRule type="cellIs" dxfId="75" priority="80" operator="equal">
      <formula>"High"</formula>
    </cfRule>
  </conditionalFormatting>
  <conditionalFormatting sqref="A35 A30:L34">
    <cfRule type="cellIs" dxfId="74" priority="71" operator="equal">
      <formula>"Very High"</formula>
    </cfRule>
    <cfRule type="cellIs" dxfId="73" priority="72" operator="equal">
      <formula>"Medium"</formula>
    </cfRule>
    <cfRule type="cellIs" dxfId="72" priority="73" operator="equal">
      <formula>"Low"</formula>
    </cfRule>
    <cfRule type="cellIs" dxfId="71" priority="74" operator="equal">
      <formula>"Very Low"</formula>
    </cfRule>
    <cfRule type="cellIs" dxfId="70" priority="75" operator="equal">
      <formula>"High"</formula>
    </cfRule>
  </conditionalFormatting>
  <conditionalFormatting sqref="H30:H34">
    <cfRule type="cellIs" dxfId="69" priority="66" operator="equal">
      <formula>"Very High"</formula>
    </cfRule>
    <cfRule type="cellIs" dxfId="68" priority="67" operator="equal">
      <formula>"Medium"</formula>
    </cfRule>
    <cfRule type="cellIs" dxfId="67" priority="68" operator="equal">
      <formula>"Low"</formula>
    </cfRule>
    <cfRule type="cellIs" dxfId="66" priority="69" operator="equal">
      <formula>"Very Low"</formula>
    </cfRule>
    <cfRule type="cellIs" dxfId="65" priority="70" operator="equal">
      <formula>"High"</formula>
    </cfRule>
  </conditionalFormatting>
  <conditionalFormatting sqref="K30:K34">
    <cfRule type="cellIs" dxfId="64" priority="61" operator="equal">
      <formula>"Very High"</formula>
    </cfRule>
    <cfRule type="cellIs" dxfId="63" priority="62" operator="equal">
      <formula>"Medium"</formula>
    </cfRule>
    <cfRule type="cellIs" dxfId="62" priority="63" operator="equal">
      <formula>"Low"</formula>
    </cfRule>
    <cfRule type="cellIs" dxfId="61" priority="64" operator="equal">
      <formula>"Very Low"</formula>
    </cfRule>
    <cfRule type="cellIs" dxfId="60" priority="65" operator="equal">
      <formula>"High"</formula>
    </cfRule>
  </conditionalFormatting>
  <conditionalFormatting sqref="L31:L34">
    <cfRule type="cellIs" dxfId="59" priority="56" operator="equal">
      <formula>"Very High"</formula>
    </cfRule>
    <cfRule type="cellIs" dxfId="58" priority="57" operator="equal">
      <formula>"Medium"</formula>
    </cfRule>
    <cfRule type="cellIs" dxfId="57" priority="58" operator="equal">
      <formula>"Low"</formula>
    </cfRule>
    <cfRule type="cellIs" dxfId="56" priority="59" operator="equal">
      <formula>"Very Low"</formula>
    </cfRule>
    <cfRule type="cellIs" dxfId="55" priority="60" operator="equal">
      <formula>"High"</formula>
    </cfRule>
  </conditionalFormatting>
  <conditionalFormatting sqref="F30:G34">
    <cfRule type="cellIs" dxfId="54" priority="51" operator="equal">
      <formula>"Very High"</formula>
    </cfRule>
    <cfRule type="cellIs" dxfId="53" priority="52" operator="equal">
      <formula>"Medium"</formula>
    </cfRule>
    <cfRule type="cellIs" dxfId="52" priority="53" operator="equal">
      <formula>"Low"</formula>
    </cfRule>
    <cfRule type="cellIs" dxfId="51" priority="54" operator="equal">
      <formula>"Very Low"</formula>
    </cfRule>
    <cfRule type="cellIs" dxfId="50" priority="55" operator="equal">
      <formula>"High"</formula>
    </cfRule>
  </conditionalFormatting>
  <conditionalFormatting sqref="J30:K34">
    <cfRule type="cellIs" dxfId="49" priority="46" operator="equal">
      <formula>"Very High"</formula>
    </cfRule>
    <cfRule type="cellIs" dxfId="48" priority="47" operator="equal">
      <formula>"Medium"</formula>
    </cfRule>
    <cfRule type="cellIs" dxfId="47" priority="48" operator="equal">
      <formula>"Low"</formula>
    </cfRule>
    <cfRule type="cellIs" dxfId="46" priority="49" operator="equal">
      <formula>"Very Low"</formula>
    </cfRule>
    <cfRule type="cellIs" dxfId="45" priority="50" operator="equal">
      <formula>"High"</formula>
    </cfRule>
  </conditionalFormatting>
  <conditionalFormatting sqref="G34">
    <cfRule type="cellIs" dxfId="44" priority="41" operator="equal">
      <formula>"Very High"</formula>
    </cfRule>
    <cfRule type="cellIs" dxfId="43" priority="42" operator="equal">
      <formula>"Medium"</formula>
    </cfRule>
    <cfRule type="cellIs" dxfId="42" priority="43" operator="equal">
      <formula>"Low"</formula>
    </cfRule>
    <cfRule type="cellIs" dxfId="41" priority="44" operator="equal">
      <formula>"Very Low"</formula>
    </cfRule>
    <cfRule type="cellIs" dxfId="40" priority="45" operator="equal">
      <formula>"High"</formula>
    </cfRule>
  </conditionalFormatting>
  <conditionalFormatting sqref="D30">
    <cfRule type="cellIs" dxfId="39" priority="36" operator="equal">
      <formula>"Very High"</formula>
    </cfRule>
    <cfRule type="cellIs" dxfId="38" priority="37" operator="equal">
      <formula>"Medium"</formula>
    </cfRule>
    <cfRule type="cellIs" dxfId="37" priority="38" operator="equal">
      <formula>"Low"</formula>
    </cfRule>
    <cfRule type="cellIs" dxfId="36" priority="39" operator="equal">
      <formula>"Very Low"</formula>
    </cfRule>
    <cfRule type="cellIs" dxfId="35" priority="40" operator="equal">
      <formula>"High"</formula>
    </cfRule>
  </conditionalFormatting>
  <conditionalFormatting sqref="D31:D34">
    <cfRule type="cellIs" dxfId="34" priority="31" operator="equal">
      <formula>"Very High"</formula>
    </cfRule>
    <cfRule type="cellIs" dxfId="33" priority="32" operator="equal">
      <formula>"Medium"</formula>
    </cfRule>
    <cfRule type="cellIs" dxfId="32" priority="33" operator="equal">
      <formula>"Low"</formula>
    </cfRule>
    <cfRule type="cellIs" dxfId="31" priority="34" operator="equal">
      <formula>"Very Low"</formula>
    </cfRule>
    <cfRule type="cellIs" dxfId="30" priority="35" operator="equal">
      <formula>"High"</formula>
    </cfRule>
  </conditionalFormatting>
  <conditionalFormatting sqref="I30:I34">
    <cfRule type="cellIs" dxfId="29" priority="26" operator="equal">
      <formula>"Very High"</formula>
    </cfRule>
    <cfRule type="cellIs" dxfId="28" priority="27" operator="equal">
      <formula>"Medium"</formula>
    </cfRule>
    <cfRule type="cellIs" dxfId="27" priority="28" operator="equal">
      <formula>"Low"</formula>
    </cfRule>
    <cfRule type="cellIs" dxfId="26" priority="29" operator="equal">
      <formula>"Very Low"</formula>
    </cfRule>
    <cfRule type="cellIs" dxfId="25" priority="30" operator="equal">
      <formula>"High"</formula>
    </cfRule>
  </conditionalFormatting>
  <conditionalFormatting sqref="E30:E34">
    <cfRule type="cellIs" dxfId="24" priority="21" operator="equal">
      <formula>"Very High"</formula>
    </cfRule>
    <cfRule type="cellIs" dxfId="23" priority="22" operator="equal">
      <formula>"Medium"</formula>
    </cfRule>
    <cfRule type="cellIs" dxfId="22" priority="23" operator="equal">
      <formula>"Low"</formula>
    </cfRule>
    <cfRule type="cellIs" dxfId="21" priority="24" operator="equal">
      <formula>"Very Low"</formula>
    </cfRule>
    <cfRule type="cellIs" dxfId="20" priority="25" operator="equal">
      <formula>"High"</formula>
    </cfRule>
  </conditionalFormatting>
  <conditionalFormatting sqref="B35:L35">
    <cfRule type="cellIs" dxfId="19" priority="16" operator="equal">
      <formula>"Very High"</formula>
    </cfRule>
    <cfRule type="cellIs" dxfId="18" priority="17" operator="equal">
      <formula>"Medium"</formula>
    </cfRule>
    <cfRule type="cellIs" dxfId="17" priority="18" operator="equal">
      <formula>"Low"</formula>
    </cfRule>
    <cfRule type="cellIs" dxfId="16" priority="19" operator="equal">
      <formula>"Very Low"</formula>
    </cfRule>
    <cfRule type="cellIs" dxfId="15" priority="20" operator="equal">
      <formula>"High"</formula>
    </cfRule>
  </conditionalFormatting>
  <conditionalFormatting sqref="D35">
    <cfRule type="cellIs" dxfId="14" priority="11" operator="equal">
      <formula>"Very High"</formula>
    </cfRule>
    <cfRule type="cellIs" dxfId="13" priority="12" operator="equal">
      <formula>"Medium"</formula>
    </cfRule>
    <cfRule type="cellIs" dxfId="12" priority="13" operator="equal">
      <formula>"Low"</formula>
    </cfRule>
    <cfRule type="cellIs" dxfId="11" priority="14" operator="equal">
      <formula>"Very Low"</formula>
    </cfRule>
    <cfRule type="cellIs" dxfId="10" priority="15" operator="equal">
      <formula>"High"</formula>
    </cfRule>
  </conditionalFormatting>
  <conditionalFormatting sqref="G35">
    <cfRule type="cellIs" dxfId="9" priority="6" operator="equal">
      <formula>"Very High"</formula>
    </cfRule>
    <cfRule type="cellIs" dxfId="8" priority="7" operator="equal">
      <formula>"Medium"</formula>
    </cfRule>
    <cfRule type="cellIs" dxfId="7" priority="8" operator="equal">
      <formula>"Low"</formula>
    </cfRule>
    <cfRule type="cellIs" dxfId="6" priority="9" operator="equal">
      <formula>"Very Low"</formula>
    </cfRule>
    <cfRule type="cellIs" dxfId="5" priority="10" operator="equal">
      <formula>"High"</formula>
    </cfRule>
  </conditionalFormatting>
  <conditionalFormatting sqref="I37">
    <cfRule type="cellIs" dxfId="4" priority="1" operator="equal">
      <formula>"Very High"</formula>
    </cfRule>
    <cfRule type="cellIs" dxfId="3" priority="2" operator="equal">
      <formula>"Medium"</formula>
    </cfRule>
    <cfRule type="cellIs" dxfId="2" priority="3" operator="equal">
      <formula>"Low"</formula>
    </cfRule>
    <cfRule type="cellIs" dxfId="1" priority="4" operator="equal">
      <formula>"Very Low"</formula>
    </cfRule>
    <cfRule type="cellIs" dxfId="0" priority="5" operator="equal">
      <formula>"High"</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9386D0833E64C8EB73FD698A13F7E" ma:contentTypeVersion="24" ma:contentTypeDescription="Create a new document." ma:contentTypeScope="" ma:versionID="c843c12cc180d4ff22c7e3d7aac21bc6">
  <xsd:schema xmlns:xsd="http://www.w3.org/2001/XMLSchema" xmlns:xs="http://www.w3.org/2001/XMLSchema" xmlns:p="http://schemas.microsoft.com/office/2006/metadata/properties" xmlns:ns1="http://schemas.microsoft.com/sharepoint/v3" xmlns:ns2="2a251b7e-61e4-4816-a71f-b295a9ad20fb" xmlns:ns3="42ece9aa-5d3b-47ec-a017-9d14054696db" xmlns:ns4="http://schemas.microsoft.com/sharepoint/v4" targetNamespace="http://schemas.microsoft.com/office/2006/metadata/properties" ma:root="true" ma:fieldsID="ab4ac647a8da8747eb5c4bd948c0a0a2" ns1:_="" ns2:_="" ns3:_="" ns4:_="">
    <xsd:import namespace="http://schemas.microsoft.com/sharepoint/v3"/>
    <xsd:import namespace="2a251b7e-61e4-4816-a71f-b295a9ad20fb"/>
    <xsd:import namespace="42ece9aa-5d3b-47ec-a017-9d14054696d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b556fde48a3c4e569797e3262a5ed987" minOccurs="0"/>
                <xsd:element ref="ns2:kaaee9def0d5443e8f4458f32b64868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b556fde48a3c4e569797e3262a5ed987" ma:index="27"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element name="kaaee9def0d5443e8f4458f32b64868e" ma:index="29"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ece9aa-5d3b-47ec-a017-9d14054696db"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TermInfo xmlns="http://schemas.microsoft.com/office/infopath/2007/PartnerControls">
          <TermName xmlns="http://schemas.microsoft.com/office/infopath/2007/PartnerControls">CRC SR25</TermName>
          <TermId xmlns="http://schemas.microsoft.com/office/infopath/2007/PartnerControls">1c9f678a-d35d-4898-8bf2-c2052171bc7c</TermId>
        </TermInfo>
      </Terms>
    </b556fde48a3c4e569797e3262a5ed987>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Data Table</TermName>
          <TermId xmlns="http://schemas.microsoft.com/office/infopath/2007/PartnerControls">53ed6eec-4503-4328-b678-7d00ede491b6</TermId>
        </TermInfo>
      </Terms>
    </pe2555c81638466f9eb614edb9ecde52>
    <kaaee9def0d5443e8f4458f32b64868e xmlns="2a251b7e-61e4-4816-a71f-b295a9ad20fb">
      <Terms xmlns="http://schemas.microsoft.com/office/infopath/2007/PartnerControls"/>
    </kaaee9def0d5443e8f4458f32b64868e>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4fbcaf2e-c858-4248-836e-58ac5eb285ca</TermId>
        </TermInfo>
      </Terms>
    </n99e4c9942c6404eb103464a00e6097b>
    <TaxCatchAll xmlns="2a251b7e-61e4-4816-a71f-b295a9ad20fb">
      <Value>46829</Value>
      <Value>45</Value>
      <Value>3</Value>
      <Value>48554</Value>
      <Value>476</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5ecf4bde-e578-40db-8d0b-1c50c4991d57</TermId>
        </TermInfo>
      </Terms>
    </g7bcb40ba23249a78edca7d43a67c1c9>
    <Comments xmlns="http://schemas.microsoft.com/sharepoint/v3" xsi:nil="true"/>
    <_dlc_DocId xmlns="2a251b7e-61e4-4816-a71f-b295a9ad20fb">YZXQVS7QACYM-11599811-1931</_dlc_DocId>
    <_dlc_DocIdUrl xmlns="2a251b7e-61e4-4816-a71f-b295a9ad20fb">
      <Url>https://dochub/div/ausindustry/programmesprojectstaskforces/crc/_layouts/15/DocIdRedir.aspx?ID=YZXQVS7QACYM-11599811-1931</Url>
      <Description>YZXQVS7QACYM-11599811-1931</Description>
    </_dlc_DocIdUrl>
  </documentManagement>
</p:properties>
</file>

<file path=customXml/itemProps1.xml><?xml version="1.0" encoding="utf-8"?>
<ds:datastoreItem xmlns:ds="http://schemas.openxmlformats.org/officeDocument/2006/customXml" ds:itemID="{0483CC3D-9735-4046-9099-FC461C41E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2ece9aa-5d3b-47ec-a017-9d14054696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E1F1BB-36B1-445A-9612-3E8F4D7E0D9E}">
  <ds:schemaRefs>
    <ds:schemaRef ds:uri="http://schemas.microsoft.com/sharepoint/events"/>
  </ds:schemaRefs>
</ds:datastoreItem>
</file>

<file path=customXml/itemProps3.xml><?xml version="1.0" encoding="utf-8"?>
<ds:datastoreItem xmlns:ds="http://schemas.openxmlformats.org/officeDocument/2006/customXml" ds:itemID="{BF52C9E3-6E17-4167-91BE-6DAC51964DF7}">
  <ds:schemaRefs>
    <ds:schemaRef ds:uri="http://schemas.microsoft.com/sharepoint/v3/contenttype/forms"/>
  </ds:schemaRefs>
</ds:datastoreItem>
</file>

<file path=customXml/itemProps4.xml><?xml version="1.0" encoding="utf-8"?>
<ds:datastoreItem xmlns:ds="http://schemas.openxmlformats.org/officeDocument/2006/customXml" ds:itemID="{5A0D9C82-C517-4FF4-A8C7-B2B774BD3DEF}">
  <ds:schemaRefs>
    <ds:schemaRef ds:uri="http://schemas.microsoft.com/office/2006/documentManagement/types"/>
    <ds:schemaRef ds:uri="http://schemas.microsoft.com/office/2006/metadata/properties"/>
    <ds:schemaRef ds:uri="http://schemas.microsoft.com/sharepoint/v4"/>
    <ds:schemaRef ds:uri="http://schemas.microsoft.com/sharepoint/v3"/>
    <ds:schemaRef ds:uri="http://purl.org/dc/terms/"/>
    <ds:schemaRef ds:uri="http://schemas.microsoft.com/office/infopath/2007/PartnerControls"/>
    <ds:schemaRef ds:uri="http://schemas.openxmlformats.org/package/2006/metadata/core-properties"/>
    <ds:schemaRef ds:uri="http://purl.org/dc/elements/1.1/"/>
    <ds:schemaRef ds:uri="http://purl.org/dc/dcmitype/"/>
    <ds:schemaRef ds:uri="42ece9aa-5d3b-47ec-a017-9d14054696db"/>
    <ds:schemaRef ds:uri="2a251b7e-61e4-4816-a71f-b295a9ad20f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Project Overview </vt:lpstr>
      <vt:lpstr>RP 1</vt:lpstr>
      <vt:lpstr>RP 2</vt:lpstr>
      <vt:lpstr>RP 3</vt:lpstr>
      <vt:lpstr>RP 4</vt:lpstr>
      <vt:lpstr>RP 5</vt:lpstr>
      <vt:lpstr>Additional Information</vt:lpstr>
      <vt:lpstr>Benefit Cost Calculator</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2021-06-03T23:29:43Z</dcterms:created>
  <dcterms:modified xsi:type="dcterms:W3CDTF">2023-12-08T05:27:46Z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0x010100DB49386D0833E64C8EB73FD698A13F7E</vt:lpwstr>
  </property>
  <property fmtid="{D5CDD505-2E9C-101B-9397-08002B2CF9AE}" pid="3" name="_dlc_DocIdItemGuid">
    <vt:lpwstr>233707a3-68ee-4c69-a8bd-bc40bfe1a5b6</vt:lpwstr>
  </property>
  <property fmtid="{D5CDD505-2E9C-101B-9397-08002B2CF9AE}" pid="4" name="DocHub_Year">
    <vt:lpwstr>46829;#2023|4fbcaf2e-c858-4248-836e-58ac5eb285ca</vt:lpwstr>
  </property>
  <property fmtid="{D5CDD505-2E9C-101B-9397-08002B2CF9AE}" pid="5" name="DocHub_DocumentType">
    <vt:lpwstr>476;#Data Table|53ed6eec-4503-4328-b678-7d00ede491b6</vt:lpwstr>
  </property>
  <property fmtid="{D5CDD505-2E9C-101B-9397-08002B2CF9AE}" pid="6" name="DocHub_SecurityClassification">
    <vt:lpwstr>3;#OFFICIAL|6106d03b-a1a0-4e30-9d91-d5e9fb4314f9</vt:lpwstr>
  </property>
  <property fmtid="{D5CDD505-2E9C-101B-9397-08002B2CF9AE}" pid="7" name="DocHub_CRCProgrammeSelectionRound">
    <vt:lpwstr>48554;#CRC SR25|1c9f678a-d35d-4898-8bf2-c2052171bc7c</vt:lpwstr>
  </property>
  <property fmtid="{D5CDD505-2E9C-101B-9397-08002B2CF9AE}" pid="8" name="DocHub_Keywords">
    <vt:lpwstr/>
  </property>
  <property fmtid="{D5CDD505-2E9C-101B-9397-08002B2CF9AE}" pid="9" name="DocHub_Period">
    <vt:lpwstr/>
  </property>
  <property fmtid="{D5CDD505-2E9C-101B-9397-08002B2CF9AE}" pid="10" name="DocHub_WorkActivity">
    <vt:lpwstr>45;#Applications|5ecf4bde-e578-40db-8d0b-1c50c4991d57</vt:lpwstr>
  </property>
  <property fmtid="{D5CDD505-2E9C-101B-9397-08002B2CF9AE}" pid="11" name="DocHub_EntityCustomer">
    <vt:lpwstr/>
  </property>
</Properties>
</file>